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01" activeTab="0"/>
  </bookViews>
  <sheets>
    <sheet name="Financial Statements" sheetId="1" r:id="rId1"/>
  </sheets>
  <definedNames>
    <definedName name="_xlnm.Print_Area" localSheetId="0">'Financial Statements'!$A$1:$F$246</definedName>
  </definedNames>
  <calcPr fullCalcOnLoad="1"/>
</workbook>
</file>

<file path=xl/sharedStrings.xml><?xml version="1.0" encoding="utf-8"?>
<sst xmlns="http://schemas.openxmlformats.org/spreadsheetml/2006/main" count="176" uniqueCount="116">
  <si>
    <t xml:space="preserve">                 TPC PLUS BERHAD </t>
  </si>
  <si>
    <t xml:space="preserve">                                       (Company No.: 615330-T)</t>
  </si>
  <si>
    <t xml:space="preserve">                                       (Incorporated in Malaysia)</t>
  </si>
  <si>
    <t xml:space="preserve"> CONDENSED INTERIM FINANCIAL STATEMENTS </t>
  </si>
  <si>
    <t>UNAUDITED CONSOLIDATED STATEMENT OF COMPREHENSIVE INCOME</t>
  </si>
  <si>
    <t>FOR THE 2ND QUARTER ENDED 30 JUNE 2013</t>
  </si>
  <si>
    <t>(Unaudited)</t>
  </si>
  <si>
    <t>Preceding Year</t>
  </si>
  <si>
    <t>Current</t>
  </si>
  <si>
    <t>Preceding</t>
  </si>
  <si>
    <t>Corresponding</t>
  </si>
  <si>
    <t>6 Months</t>
  </si>
  <si>
    <t>Quarter Ended</t>
  </si>
  <si>
    <t>Quarter</t>
  </si>
  <si>
    <t>Period To Date</t>
  </si>
  <si>
    <t>30 Jun 2013</t>
  </si>
  <si>
    <t>30 Jun 2012</t>
  </si>
  <si>
    <t>( RM'000 )</t>
  </si>
  <si>
    <t>Revenue</t>
  </si>
  <si>
    <t>Operating Expenses</t>
  </si>
  <si>
    <t>Profit/ (Loss) from Operations</t>
  </si>
  <si>
    <t>Other Income</t>
  </si>
  <si>
    <t>Finance Cost</t>
  </si>
  <si>
    <t>Profit/ (Loss) before income tax</t>
  </si>
  <si>
    <t>Income tax expense</t>
  </si>
  <si>
    <t>Profit/ (Loss) after income tax</t>
  </si>
  <si>
    <t xml:space="preserve">Other comprehensive income </t>
  </si>
  <si>
    <t>Total comprehensive profit/ (loss) for the period</t>
  </si>
  <si>
    <t>Profit /(Loss) attributable to:</t>
  </si>
  <si>
    <t>Equity holders of the Company</t>
  </si>
  <si>
    <t>Earnings/ (Loss) Per Share (sen)</t>
  </si>
  <si>
    <t>(Based on 80,000,000 shares)</t>
  </si>
  <si>
    <t>The condensed interim financial should be read in conjunction with the accompanying explanatory notes attached to the interim financial statements and the audited financial statements for financial period ended 31 December 2012.</t>
  </si>
  <si>
    <t xml:space="preserve">CONDENSED INTERIM FINANCIAL STATEMENTS </t>
  </si>
  <si>
    <t>UNAUDITED CONSOLIDATED STATEMENT OF FINANCIAL POSITION</t>
  </si>
  <si>
    <t>(Audited)</t>
  </si>
  <si>
    <t>As At</t>
  </si>
  <si>
    <t xml:space="preserve">  As At</t>
  </si>
  <si>
    <t>31 Dec 2012</t>
  </si>
  <si>
    <t xml:space="preserve">NON-CURRENT ASSETS  </t>
  </si>
  <si>
    <t xml:space="preserve">Property, Plant and Equipment </t>
  </si>
  <si>
    <t>Investment Properties</t>
  </si>
  <si>
    <t>CURRENT ASSETS</t>
  </si>
  <si>
    <t>Inventories</t>
  </si>
  <si>
    <t>Biological Assets</t>
  </si>
  <si>
    <t>Trade Receivables</t>
  </si>
  <si>
    <t>Other Receivables</t>
  </si>
  <si>
    <t>Tax Recoverable</t>
  </si>
  <si>
    <t>Cash and Bank Balances</t>
  </si>
  <si>
    <t>TOTAL ASSETS</t>
  </si>
  <si>
    <t>FINANCED BY:</t>
  </si>
  <si>
    <t xml:space="preserve">Share Capital </t>
  </si>
  <si>
    <t>Share Premium</t>
  </si>
  <si>
    <t>Revaluation Reserves</t>
  </si>
  <si>
    <t>Accumulated Loss</t>
  </si>
  <si>
    <t>SHAREHOLDERS' EQUITY</t>
  </si>
  <si>
    <t>NON-CURRENT LIABILITIES</t>
  </si>
  <si>
    <t>Long Term Borrowings</t>
  </si>
  <si>
    <t>Deferred Taxation</t>
  </si>
  <si>
    <t>CURRENT LIABILITIES</t>
  </si>
  <si>
    <t>Borrowings</t>
  </si>
  <si>
    <t>Trade Payables</t>
  </si>
  <si>
    <t xml:space="preserve">Other Payables  </t>
  </si>
  <si>
    <t>TOTAL LIABILITIES</t>
  </si>
  <si>
    <t>TOTAL EQUITY AND LIABILITIES</t>
  </si>
  <si>
    <t>Net Assets Per Share (RM)</t>
  </si>
  <si>
    <t xml:space="preserve">UNAUDITED CONSOLIDATED STATEMENT OF CASH FLOW </t>
  </si>
  <si>
    <t>Year To Date</t>
  </si>
  <si>
    <t>CASH FLOW FROM OPERATING ACTIVITIES</t>
  </si>
  <si>
    <t>Proft/ (Loss) before income tax</t>
  </si>
  <si>
    <t>Adjustments for :</t>
  </si>
  <si>
    <t>Depreciation</t>
  </si>
  <si>
    <t>Property, Plant and Equipment Written Off</t>
  </si>
  <si>
    <t>Deficit on revaluation of property, plant and equipment</t>
  </si>
  <si>
    <t>Interest income</t>
  </si>
  <si>
    <t>Interest expense</t>
  </si>
  <si>
    <t>Operating profit/(loss) Before Working Capital Changes</t>
  </si>
  <si>
    <t>Net change in inventories</t>
  </si>
  <si>
    <t>Net change in biological assets</t>
  </si>
  <si>
    <t>Net change in receivables</t>
  </si>
  <si>
    <t>Net change in payables</t>
  </si>
  <si>
    <t>Cash provided by/ (used in) Operations</t>
  </si>
  <si>
    <t>Tax paid</t>
  </si>
  <si>
    <t>Tax refunded</t>
  </si>
  <si>
    <t>Interest paid</t>
  </si>
  <si>
    <t>Net Cash used in Operating Activities</t>
  </si>
  <si>
    <t>CASH FLOWS FROM INVESTING ACTIVITIES</t>
  </si>
  <si>
    <t>Acquisition of property, plant and equipment</t>
  </si>
  <si>
    <t>Interest received</t>
  </si>
  <si>
    <t>Net cash used in Investing Activities</t>
  </si>
  <si>
    <t>CASH FLOWS FROM FINANCING ACTIVITIES</t>
  </si>
  <si>
    <t>Net proceeds of bank borrowings</t>
  </si>
  <si>
    <t>Net cash provided by Financing Activities</t>
  </si>
  <si>
    <t>NET CHANGES IN CASH AND CASH EQUIVALENTS</t>
  </si>
  <si>
    <t>CASH AND CASH EQUIVALENTS AT BEGINNING OF FINANCIAL YEAR</t>
  </si>
  <si>
    <t>CASH AND CASH EQUIVALENTS AT END OF FINANCIAL YEAR</t>
  </si>
  <si>
    <t>Note :</t>
  </si>
  <si>
    <t>Cash and cash equivalent comprises :</t>
  </si>
  <si>
    <t>Cash and bank balances</t>
  </si>
  <si>
    <t>Overdraft</t>
  </si>
  <si>
    <t>Cash and cash equivalents</t>
  </si>
  <si>
    <t xml:space="preserve">              Non Distributable</t>
  </si>
  <si>
    <t>Total</t>
  </si>
  <si>
    <t>Share Capital</t>
  </si>
  <si>
    <t>Revalution Reserve</t>
  </si>
  <si>
    <t>As at 1/1/2013</t>
  </si>
  <si>
    <t xml:space="preserve">Net Profit For The Period </t>
  </si>
  <si>
    <t>As at 30/6/2013</t>
  </si>
  <si>
    <t xml:space="preserve">          Non Distributable</t>
  </si>
  <si>
    <t>As at 1/1/2012</t>
  </si>
  <si>
    <t>Revaluation of property, plant and</t>
  </si>
  <si>
    <t xml:space="preserve">  and equipment during the period</t>
  </si>
  <si>
    <t>Prior Adjustment</t>
  </si>
  <si>
    <t>Reversal of Revaluation Surplus</t>
  </si>
  <si>
    <t>Net Loss For The Period</t>
  </si>
  <si>
    <t>As at 30/6/2012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</si>
</sst>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mm/dd/yy"/>
    <numFmt numFmtId="167" formatCode="d\-mmm\-yy"/>
    <numFmt numFmtId="168" formatCode="d\-mmm"/>
  </numFmts>
  <fonts count="29">
    <font>
      <sz val="10"/>
      <name val="Times New Roman"/>
      <family val="1"/>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20"/>
      <color indexed="10"/>
      <name val="Arial Black"/>
      <family val="2"/>
    </font>
    <font>
      <i/>
      <sz val="10"/>
      <name val="Arial"/>
      <family val="2"/>
    </font>
    <font>
      <b/>
      <sz val="10"/>
      <name val="Arial"/>
      <family val="2"/>
    </font>
    <font>
      <b/>
      <sz val="10.8"/>
      <name val="Arial"/>
      <family val="2"/>
    </font>
    <font>
      <u val="single"/>
      <sz val="10"/>
      <name val="Arial"/>
      <family val="2"/>
    </font>
    <font>
      <b/>
      <u val="single"/>
      <sz val="10"/>
      <name val="Arial"/>
      <family val="2"/>
    </font>
    <font>
      <b/>
      <i/>
      <sz val="10"/>
      <name val="Arial"/>
      <family val="2"/>
    </font>
    <font>
      <b/>
      <sz val="11"/>
      <name val="Arial"/>
      <family val="2"/>
    </font>
    <font>
      <sz val="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4"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alignment/>
      <protection/>
    </xf>
    <xf numFmtId="0" fontId="1" fillId="0" borderId="0">
      <alignment/>
      <protection/>
    </xf>
    <xf numFmtId="0" fontId="0" fillId="23" borderId="7" applyNumberFormat="0" applyAlignment="0" applyProtection="0"/>
    <xf numFmtId="0" fontId="15" fillId="20" borderId="8" applyNumberFormat="0" applyAlignment="0" applyProtection="0"/>
    <xf numFmtId="9" fontId="0"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5">
    <xf numFmtId="0" fontId="0" fillId="0" borderId="0" xfId="0" applyAlignment="1">
      <alignment/>
    </xf>
    <xf numFmtId="0" fontId="1" fillId="0" borderId="0" xfId="0" applyFont="1" applyFill="1" applyAlignment="1">
      <alignment/>
    </xf>
    <xf numFmtId="0" fontId="19" fillId="0" borderId="0" xfId="0" applyFont="1" applyFill="1" applyAlignment="1">
      <alignment/>
    </xf>
    <xf numFmtId="0" fontId="20" fillId="0" borderId="0" xfId="0" applyFont="1" applyFill="1" applyAlignment="1">
      <alignment/>
    </xf>
    <xf numFmtId="0" fontId="1" fillId="0" borderId="0" xfId="0" applyFont="1" applyFill="1" applyBorder="1" applyAlignment="1">
      <alignment/>
    </xf>
    <xf numFmtId="0" fontId="19" fillId="0" borderId="0" xfId="0" applyFont="1" applyFill="1" applyBorder="1" applyAlignment="1">
      <alignment/>
    </xf>
    <xf numFmtId="0" fontId="21" fillId="0" borderId="0" xfId="0" applyFont="1" applyFill="1" applyAlignment="1">
      <alignment/>
    </xf>
    <xf numFmtId="0" fontId="22" fillId="0" borderId="0" xfId="0" applyFont="1" applyFill="1" applyBorder="1" applyAlignment="1">
      <alignment horizontal="center"/>
    </xf>
    <xf numFmtId="0" fontId="23" fillId="0" borderId="0" xfId="0" applyFont="1" applyFill="1" applyAlignment="1">
      <alignment horizontal="center"/>
    </xf>
    <xf numFmtId="0" fontId="22" fillId="0" borderId="0" xfId="0" applyFont="1" applyFill="1" applyAlignment="1">
      <alignment/>
    </xf>
    <xf numFmtId="0" fontId="22" fillId="0" borderId="0" xfId="0" applyFont="1" applyFill="1" applyAlignment="1">
      <alignment horizontal="center"/>
    </xf>
    <xf numFmtId="49" fontId="22" fillId="0" borderId="0" xfId="0" applyNumberFormat="1" applyFont="1" applyFill="1" applyAlignment="1">
      <alignment horizontal="center"/>
    </xf>
    <xf numFmtId="0" fontId="22" fillId="0" borderId="10" xfId="0" applyFont="1" applyFill="1" applyBorder="1" applyAlignment="1">
      <alignment horizontal="center"/>
    </xf>
    <xf numFmtId="165" fontId="1" fillId="0" borderId="0" xfId="42" applyNumberFormat="1" applyFont="1" applyFill="1" applyBorder="1" applyAlignment="1" applyProtection="1">
      <alignment/>
      <protection/>
    </xf>
    <xf numFmtId="165" fontId="1" fillId="0" borderId="0" xfId="42" applyNumberFormat="1" applyFont="1" applyFill="1" applyBorder="1" applyAlignment="1" applyProtection="1">
      <alignment horizontal="right"/>
      <protection/>
    </xf>
    <xf numFmtId="10" fontId="1" fillId="0" borderId="11" xfId="59" applyNumberFormat="1" applyFont="1" applyFill="1" applyBorder="1" applyAlignment="1" applyProtection="1">
      <alignment/>
      <protection/>
    </xf>
    <xf numFmtId="165" fontId="1" fillId="0" borderId="11" xfId="42" applyNumberFormat="1" applyFont="1" applyFill="1" applyBorder="1" applyAlignment="1" applyProtection="1">
      <alignment/>
      <protection/>
    </xf>
    <xf numFmtId="165" fontId="1" fillId="0" borderId="11" xfId="42" applyNumberFormat="1" applyFont="1" applyFill="1" applyBorder="1" applyAlignment="1" applyProtection="1">
      <alignment horizontal="right"/>
      <protection/>
    </xf>
    <xf numFmtId="0" fontId="1" fillId="0" borderId="0" xfId="56" applyFont="1" applyFill="1" applyBorder="1" applyAlignment="1">
      <alignment horizontal="left"/>
      <protection/>
    </xf>
    <xf numFmtId="165" fontId="1" fillId="0" borderId="12" xfId="42" applyNumberFormat="1" applyFont="1" applyFill="1" applyBorder="1" applyAlignment="1" applyProtection="1">
      <alignment/>
      <protection/>
    </xf>
    <xf numFmtId="164" fontId="1" fillId="0" borderId="0" xfId="42" applyFont="1" applyFill="1" applyBorder="1" applyAlignment="1" applyProtection="1">
      <alignment/>
      <protection/>
    </xf>
    <xf numFmtId="165" fontId="1" fillId="0" borderId="13" xfId="42" applyNumberFormat="1" applyFont="1" applyFill="1" applyBorder="1" applyAlignment="1" applyProtection="1">
      <alignment/>
      <protection/>
    </xf>
    <xf numFmtId="0" fontId="1" fillId="0" borderId="0" xfId="0" applyFont="1" applyFill="1" applyAlignment="1">
      <alignment horizontal="right"/>
    </xf>
    <xf numFmtId="0" fontId="1" fillId="0" borderId="0" xfId="0" applyFont="1" applyFill="1" applyAlignment="1">
      <alignment horizontal="justify" vertical="top" wrapText="1"/>
    </xf>
    <xf numFmtId="0" fontId="1" fillId="0" borderId="0" xfId="0" applyFont="1" applyFill="1" applyAlignment="1">
      <alignment/>
    </xf>
    <xf numFmtId="0" fontId="24" fillId="0" borderId="0" xfId="0" applyFont="1" applyFill="1" applyAlignment="1">
      <alignment/>
    </xf>
    <xf numFmtId="0" fontId="1" fillId="0" borderId="0" xfId="0" applyFont="1" applyFill="1" applyAlignment="1">
      <alignment vertical="top" wrapText="1"/>
    </xf>
    <xf numFmtId="164" fontId="1" fillId="0" borderId="0" xfId="0" applyNumberFormat="1" applyFont="1" applyFill="1" applyAlignment="1">
      <alignment/>
    </xf>
    <xf numFmtId="164" fontId="22" fillId="0" borderId="0" xfId="0" applyNumberFormat="1" applyFont="1" applyFill="1" applyAlignment="1">
      <alignment horizontal="center" wrapText="1"/>
    </xf>
    <xf numFmtId="166" fontId="1" fillId="0" borderId="0" xfId="0" applyNumberFormat="1" applyFont="1" applyFill="1" applyAlignment="1">
      <alignment/>
    </xf>
    <xf numFmtId="164" fontId="1" fillId="0" borderId="0" xfId="0" applyNumberFormat="1" applyFont="1" applyFill="1" applyAlignment="1">
      <alignment horizontal="center"/>
    </xf>
    <xf numFmtId="0" fontId="25" fillId="0" borderId="0" xfId="0" applyFont="1" applyFill="1" applyAlignment="1">
      <alignment/>
    </xf>
    <xf numFmtId="165" fontId="1" fillId="0" borderId="0" xfId="42" applyNumberFormat="1" applyFont="1" applyFill="1" applyBorder="1" applyAlignment="1" applyProtection="1">
      <alignment horizontal="right" vertical="center" wrapText="1" shrinkToFit="1"/>
      <protection/>
    </xf>
    <xf numFmtId="165" fontId="19" fillId="0" borderId="0" xfId="0" applyNumberFormat="1" applyFont="1" applyFill="1" applyAlignment="1">
      <alignment/>
    </xf>
    <xf numFmtId="165" fontId="1" fillId="0" borderId="14" xfId="42" applyNumberFormat="1" applyFont="1" applyFill="1" applyBorder="1" applyAlignment="1" applyProtection="1">
      <alignment horizontal="right" vertical="center" wrapText="1" shrinkToFit="1"/>
      <protection/>
    </xf>
    <xf numFmtId="165" fontId="1" fillId="0" borderId="0" xfId="42" applyNumberFormat="1" applyFont="1" applyFill="1" applyBorder="1" applyAlignment="1" applyProtection="1">
      <alignment horizontal="center" vertical="center" wrapText="1" shrinkToFit="1"/>
      <protection/>
    </xf>
    <xf numFmtId="165" fontId="1" fillId="0" borderId="15" xfId="42" applyNumberFormat="1" applyFont="1" applyFill="1" applyBorder="1" applyAlignment="1" applyProtection="1">
      <alignment horizontal="right" vertical="center" wrapText="1" shrinkToFit="1"/>
      <protection/>
    </xf>
    <xf numFmtId="165" fontId="1" fillId="0" borderId="16" xfId="42" applyNumberFormat="1" applyFont="1" applyFill="1" applyBorder="1" applyAlignment="1" applyProtection="1">
      <alignment horizontal="right" vertical="center" wrapText="1" shrinkToFit="1"/>
      <protection/>
    </xf>
    <xf numFmtId="0" fontId="26" fillId="0" borderId="0" xfId="0" applyFont="1" applyFill="1" applyAlignment="1">
      <alignment horizontal="center"/>
    </xf>
    <xf numFmtId="165" fontId="1" fillId="0" borderId="17" xfId="42" applyNumberFormat="1" applyFont="1" applyFill="1" applyBorder="1" applyAlignment="1" applyProtection="1">
      <alignment horizontal="right" vertical="center" wrapText="1" shrinkToFit="1"/>
      <protection/>
    </xf>
    <xf numFmtId="165" fontId="1" fillId="0" borderId="18" xfId="42" applyNumberFormat="1" applyFont="1" applyFill="1" applyBorder="1" applyAlignment="1" applyProtection="1">
      <alignment horizontal="right" vertical="center" wrapText="1" shrinkToFit="1"/>
      <protection/>
    </xf>
    <xf numFmtId="165" fontId="22" fillId="0" borderId="12" xfId="42" applyNumberFormat="1" applyFont="1" applyFill="1" applyBorder="1" applyAlignment="1" applyProtection="1">
      <alignment horizontal="right" vertical="center" wrapText="1" shrinkToFit="1"/>
      <protection/>
    </xf>
    <xf numFmtId="165" fontId="1" fillId="0" borderId="11" xfId="42" applyNumberFormat="1" applyFont="1" applyFill="1" applyBorder="1" applyAlignment="1" applyProtection="1">
      <alignment horizontal="right" vertical="center" wrapText="1" shrinkToFit="1"/>
      <protection/>
    </xf>
    <xf numFmtId="165" fontId="1" fillId="0" borderId="19" xfId="42" applyNumberFormat="1" applyFont="1" applyFill="1" applyBorder="1" applyAlignment="1" applyProtection="1">
      <alignment horizontal="right" vertical="center" wrapText="1" shrinkToFit="1"/>
      <protection/>
    </xf>
    <xf numFmtId="165" fontId="1" fillId="0" borderId="20" xfId="42" applyNumberFormat="1" applyFont="1" applyFill="1" applyBorder="1" applyAlignment="1" applyProtection="1">
      <alignment horizontal="right" vertical="center" wrapText="1" shrinkToFit="1"/>
      <protection/>
    </xf>
    <xf numFmtId="165" fontId="1" fillId="0" borderId="21" xfId="42" applyNumberFormat="1" applyFont="1" applyFill="1" applyBorder="1" applyAlignment="1" applyProtection="1">
      <alignment horizontal="right" vertical="center" wrapText="1" shrinkToFit="1"/>
      <protection/>
    </xf>
    <xf numFmtId="164" fontId="1" fillId="0" borderId="0" xfId="42" applyFont="1" applyFill="1" applyBorder="1" applyAlignment="1" applyProtection="1">
      <alignment horizontal="right" vertical="center" wrapText="1" shrinkToFit="1"/>
      <protection/>
    </xf>
    <xf numFmtId="164" fontId="22" fillId="0" borderId="0" xfId="42" applyFont="1" applyFill="1" applyBorder="1" applyAlignment="1" applyProtection="1">
      <alignment/>
      <protection/>
    </xf>
    <xf numFmtId="164" fontId="22" fillId="0" borderId="0" xfId="42" applyNumberFormat="1" applyFont="1" applyFill="1" applyBorder="1" applyAlignment="1" applyProtection="1">
      <alignment/>
      <protection/>
    </xf>
    <xf numFmtId="165" fontId="1" fillId="0" borderId="0" xfId="0" applyNumberFormat="1" applyFont="1" applyFill="1" applyAlignment="1">
      <alignment/>
    </xf>
    <xf numFmtId="0" fontId="27" fillId="0" borderId="0" xfId="0" applyFont="1" applyFill="1" applyAlignment="1">
      <alignment/>
    </xf>
    <xf numFmtId="49" fontId="1" fillId="0" borderId="0" xfId="0" applyNumberFormat="1" applyFont="1" applyFill="1" applyAlignment="1">
      <alignment/>
    </xf>
    <xf numFmtId="49" fontId="19" fillId="0" borderId="0" xfId="0" applyNumberFormat="1" applyFont="1" applyFill="1" applyAlignment="1">
      <alignment/>
    </xf>
    <xf numFmtId="165" fontId="1" fillId="0" borderId="12" xfId="42" applyNumberFormat="1" applyFont="1" applyFill="1" applyBorder="1" applyAlignment="1" applyProtection="1">
      <alignment horizontal="right"/>
      <protection/>
    </xf>
    <xf numFmtId="0" fontId="22" fillId="0" borderId="0" xfId="0" applyFont="1" applyFill="1" applyBorder="1" applyAlignment="1">
      <alignment/>
    </xf>
    <xf numFmtId="165" fontId="1" fillId="0" borderId="19" xfId="42" applyNumberFormat="1" applyFont="1" applyFill="1" applyBorder="1" applyAlignment="1" applyProtection="1">
      <alignment horizontal="right"/>
      <protection/>
    </xf>
    <xf numFmtId="165" fontId="1" fillId="0" borderId="15" xfId="42" applyNumberFormat="1" applyFont="1" applyFill="1" applyBorder="1" applyAlignment="1" applyProtection="1">
      <alignment horizontal="right"/>
      <protection/>
    </xf>
    <xf numFmtId="165" fontId="1" fillId="0" borderId="22" xfId="42" applyNumberFormat="1" applyFont="1" applyFill="1" applyBorder="1" applyAlignment="1" applyProtection="1">
      <alignment horizontal="right"/>
      <protection/>
    </xf>
    <xf numFmtId="165" fontId="1" fillId="0" borderId="17" xfId="42" applyNumberFormat="1" applyFont="1" applyFill="1" applyBorder="1" applyAlignment="1" applyProtection="1">
      <alignment horizontal="right"/>
      <protection/>
    </xf>
    <xf numFmtId="165" fontId="1" fillId="0" borderId="18" xfId="42" applyNumberFormat="1" applyFont="1" applyFill="1" applyBorder="1" applyAlignment="1" applyProtection="1">
      <alignment horizontal="right"/>
      <protection/>
    </xf>
    <xf numFmtId="165" fontId="22" fillId="0" borderId="0" xfId="42" applyNumberFormat="1" applyFont="1" applyFill="1" applyBorder="1" applyAlignment="1" applyProtection="1">
      <alignment/>
      <protection/>
    </xf>
    <xf numFmtId="165" fontId="1" fillId="0" borderId="23" xfId="42" applyNumberFormat="1" applyFont="1" applyFill="1" applyBorder="1" applyAlignment="1" applyProtection="1">
      <alignment horizontal="right"/>
      <protection/>
    </xf>
    <xf numFmtId="165" fontId="1" fillId="0" borderId="13" xfId="42" applyNumberFormat="1" applyFont="1" applyFill="1" applyBorder="1" applyAlignment="1" applyProtection="1">
      <alignment horizontal="right"/>
      <protection/>
    </xf>
    <xf numFmtId="0" fontId="1" fillId="0" borderId="0" xfId="0" applyFont="1" applyFill="1" applyAlignment="1">
      <alignment horizontal="left"/>
    </xf>
    <xf numFmtId="0" fontId="1" fillId="0" borderId="0" xfId="0" applyFont="1" applyFill="1" applyAlignment="1">
      <alignment horizontal="left" vertical="top" wrapText="1"/>
    </xf>
    <xf numFmtId="165" fontId="19" fillId="0" borderId="0" xfId="0" applyNumberFormat="1" applyFont="1" applyFill="1" applyAlignment="1">
      <alignment horizontal="left" vertical="top" wrapText="1"/>
    </xf>
    <xf numFmtId="165" fontId="1" fillId="0" borderId="0" xfId="0" applyNumberFormat="1" applyFont="1" applyFill="1" applyAlignment="1">
      <alignment horizontal="left" vertical="top" wrapText="1"/>
    </xf>
    <xf numFmtId="10" fontId="1" fillId="0" borderId="0" xfId="0" applyNumberFormat="1" applyFont="1" applyFill="1" applyAlignment="1">
      <alignment/>
    </xf>
    <xf numFmtId="0" fontId="1" fillId="0" borderId="0" xfId="0" applyFont="1" applyFill="1" applyAlignment="1">
      <alignment horizontal="center"/>
    </xf>
    <xf numFmtId="165" fontId="1" fillId="0" borderId="0" xfId="42" applyNumberFormat="1" applyFont="1" applyFill="1" applyBorder="1" applyAlignment="1" applyProtection="1">
      <alignment horizontal="center"/>
      <protection/>
    </xf>
    <xf numFmtId="0" fontId="22" fillId="0" borderId="0" xfId="0" applyFont="1" applyFill="1" applyAlignment="1">
      <alignment horizontal="center" wrapText="1"/>
    </xf>
    <xf numFmtId="0" fontId="1" fillId="0" borderId="0" xfId="0" applyFont="1" applyFill="1" applyAlignment="1">
      <alignment wrapText="1"/>
    </xf>
    <xf numFmtId="165" fontId="22" fillId="0" borderId="0" xfId="42" applyNumberFormat="1" applyFont="1" applyFill="1" applyBorder="1" applyAlignment="1" applyProtection="1">
      <alignment horizontal="right" wrapText="1"/>
      <protection/>
    </xf>
    <xf numFmtId="165" fontId="22" fillId="0" borderId="0" xfId="42" applyNumberFormat="1" applyFont="1" applyFill="1" applyBorder="1" applyAlignment="1" applyProtection="1">
      <alignment horizontal="center" wrapText="1"/>
      <protection/>
    </xf>
    <xf numFmtId="0" fontId="19" fillId="0" borderId="0" xfId="0" applyFont="1" applyFill="1" applyAlignment="1">
      <alignment wrapText="1"/>
    </xf>
    <xf numFmtId="167" fontId="22" fillId="0" borderId="0" xfId="0" applyNumberFormat="1" applyFont="1" applyFill="1" applyAlignment="1">
      <alignment horizontal="center" wrapText="1"/>
    </xf>
    <xf numFmtId="165" fontId="22" fillId="0" borderId="11" xfId="42" applyNumberFormat="1" applyFont="1" applyFill="1" applyBorder="1" applyAlignment="1" applyProtection="1">
      <alignment horizontal="center" wrapText="1"/>
      <protection/>
    </xf>
    <xf numFmtId="165" fontId="22" fillId="0" borderId="24" xfId="42" applyNumberFormat="1" applyFont="1" applyFill="1" applyBorder="1" applyAlignment="1" applyProtection="1">
      <alignment/>
      <protection/>
    </xf>
    <xf numFmtId="168" fontId="22" fillId="0" borderId="0" xfId="0" applyNumberFormat="1" applyFont="1" applyFill="1" applyAlignment="1">
      <alignment horizontal="left"/>
    </xf>
    <xf numFmtId="0" fontId="22" fillId="0" borderId="0" xfId="0" applyFont="1" applyFill="1" applyBorder="1" applyAlignment="1">
      <alignment horizontal="center"/>
    </xf>
    <xf numFmtId="165" fontId="22" fillId="0" borderId="0" xfId="42" applyNumberFormat="1" applyFont="1" applyFill="1" applyBorder="1" applyAlignment="1" applyProtection="1">
      <alignment horizontal="center" vertical="center" wrapText="1"/>
      <protection/>
    </xf>
    <xf numFmtId="0" fontId="1" fillId="0" borderId="0" xfId="0" applyFont="1" applyFill="1" applyBorder="1" applyAlignment="1">
      <alignment horizontal="left" vertical="top" wrapText="1"/>
    </xf>
    <xf numFmtId="0" fontId="1" fillId="0" borderId="0" xfId="0" applyFont="1" applyFill="1" applyBorder="1" applyAlignment="1">
      <alignment vertical="top" wrapText="1"/>
    </xf>
    <xf numFmtId="0" fontId="22" fillId="0" borderId="0" xfId="55" applyFont="1" applyFill="1" applyBorder="1" applyAlignment="1">
      <alignment horizontal="center"/>
      <protection/>
    </xf>
    <xf numFmtId="9" fontId="1" fillId="0" borderId="0" xfId="59"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GW 1Q2005 Qtrly Rpt 2" xfId="55"/>
    <cellStyle name="Normal_Sheet1"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215</xdr:row>
      <xdr:rowOff>28575</xdr:rowOff>
    </xdr:from>
    <xdr:to>
      <xdr:col>4</xdr:col>
      <xdr:colOff>847725</xdr:colOff>
      <xdr:row>215</xdr:row>
      <xdr:rowOff>28575</xdr:rowOff>
    </xdr:to>
    <xdr:sp>
      <xdr:nvSpPr>
        <xdr:cNvPr id="1" name="Line 1"/>
        <xdr:cNvSpPr>
          <a:spLocks/>
        </xdr:cNvSpPr>
      </xdr:nvSpPr>
      <xdr:spPr>
        <a:xfrm>
          <a:off x="5753100" y="36861750"/>
          <a:ext cx="19050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2000250</xdr:colOff>
      <xdr:row>215</xdr:row>
      <xdr:rowOff>38100</xdr:rowOff>
    </xdr:from>
    <xdr:to>
      <xdr:col>0</xdr:col>
      <xdr:colOff>2009775</xdr:colOff>
      <xdr:row>215</xdr:row>
      <xdr:rowOff>38100</xdr:rowOff>
    </xdr:to>
    <xdr:sp>
      <xdr:nvSpPr>
        <xdr:cNvPr id="2" name="Line 2"/>
        <xdr:cNvSpPr>
          <a:spLocks/>
        </xdr:cNvSpPr>
      </xdr:nvSpPr>
      <xdr:spPr>
        <a:xfrm>
          <a:off x="2000250" y="36871275"/>
          <a:ext cx="9525"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95250</xdr:colOff>
      <xdr:row>0</xdr:row>
      <xdr:rowOff>0</xdr:rowOff>
    </xdr:from>
    <xdr:to>
      <xdr:col>0</xdr:col>
      <xdr:colOff>800100</xdr:colOff>
      <xdr:row>5</xdr:row>
      <xdr:rowOff>0</xdr:rowOff>
    </xdr:to>
    <xdr:pic>
      <xdr:nvPicPr>
        <xdr:cNvPr id="3" name="Picture 1"/>
        <xdr:cNvPicPr preferRelativeResize="1">
          <a:picLocks noChangeAspect="1"/>
        </xdr:cNvPicPr>
      </xdr:nvPicPr>
      <xdr:blipFill>
        <a:blip r:embed="rId1"/>
        <a:stretch>
          <a:fillRect/>
        </a:stretch>
      </xdr:blipFill>
      <xdr:spPr>
        <a:xfrm>
          <a:off x="95250" y="0"/>
          <a:ext cx="704850" cy="1047750"/>
        </a:xfrm>
        <a:prstGeom prst="rect">
          <a:avLst/>
        </a:prstGeom>
        <a:blipFill>
          <a:blip r:embed=""/>
          <a:srcRect/>
          <a:stretch>
            <a:fillRect/>
          </a:stretch>
        </a:blipFill>
        <a:ln w="9525" cmpd="sng">
          <a:noFill/>
        </a:ln>
      </xdr:spPr>
    </xdr:pic>
    <xdr:clientData/>
  </xdr:twoCellAnchor>
  <xdr:twoCellAnchor>
    <xdr:from>
      <xdr:col>0</xdr:col>
      <xdr:colOff>95250</xdr:colOff>
      <xdr:row>66</xdr:row>
      <xdr:rowOff>76200</xdr:rowOff>
    </xdr:from>
    <xdr:to>
      <xdr:col>0</xdr:col>
      <xdr:colOff>800100</xdr:colOff>
      <xdr:row>71</xdr:row>
      <xdr:rowOff>76200</xdr:rowOff>
    </xdr:to>
    <xdr:pic>
      <xdr:nvPicPr>
        <xdr:cNvPr id="4" name="Picture 1"/>
        <xdr:cNvPicPr preferRelativeResize="1">
          <a:picLocks noChangeAspect="1"/>
        </xdr:cNvPicPr>
      </xdr:nvPicPr>
      <xdr:blipFill>
        <a:blip r:embed="rId1"/>
        <a:stretch>
          <a:fillRect/>
        </a:stretch>
      </xdr:blipFill>
      <xdr:spPr>
        <a:xfrm>
          <a:off x="95250" y="11449050"/>
          <a:ext cx="704850" cy="1047750"/>
        </a:xfrm>
        <a:prstGeom prst="rect">
          <a:avLst/>
        </a:prstGeom>
        <a:blipFill>
          <a:blip r:embed=""/>
          <a:srcRect/>
          <a:stretch>
            <a:fillRect/>
          </a:stretch>
        </a:blipFill>
        <a:ln w="9525" cmpd="sng">
          <a:noFill/>
        </a:ln>
      </xdr:spPr>
    </xdr:pic>
    <xdr:clientData/>
  </xdr:twoCellAnchor>
  <xdr:twoCellAnchor>
    <xdr:from>
      <xdr:col>0</xdr:col>
      <xdr:colOff>95250</xdr:colOff>
      <xdr:row>135</xdr:row>
      <xdr:rowOff>76200</xdr:rowOff>
    </xdr:from>
    <xdr:to>
      <xdr:col>0</xdr:col>
      <xdr:colOff>800100</xdr:colOff>
      <xdr:row>140</xdr:row>
      <xdr:rowOff>76200</xdr:rowOff>
    </xdr:to>
    <xdr:pic>
      <xdr:nvPicPr>
        <xdr:cNvPr id="5" name="Picture 1"/>
        <xdr:cNvPicPr preferRelativeResize="1">
          <a:picLocks noChangeAspect="1"/>
        </xdr:cNvPicPr>
      </xdr:nvPicPr>
      <xdr:blipFill>
        <a:blip r:embed="rId1"/>
        <a:stretch>
          <a:fillRect/>
        </a:stretch>
      </xdr:blipFill>
      <xdr:spPr>
        <a:xfrm>
          <a:off x="95250" y="23221950"/>
          <a:ext cx="704850" cy="1047750"/>
        </a:xfrm>
        <a:prstGeom prst="rect">
          <a:avLst/>
        </a:prstGeom>
        <a:blipFill>
          <a:blip r:embed=""/>
          <a:srcRect/>
          <a:stretch>
            <a:fillRect/>
          </a:stretch>
        </a:blipFill>
        <a:ln w="9525" cmpd="sng">
          <a:noFill/>
        </a:ln>
      </xdr:spPr>
    </xdr:pic>
    <xdr:clientData/>
  </xdr:twoCellAnchor>
  <xdr:twoCellAnchor>
    <xdr:from>
      <xdr:col>0</xdr:col>
      <xdr:colOff>95250</xdr:colOff>
      <xdr:row>203</xdr:row>
      <xdr:rowOff>76200</xdr:rowOff>
    </xdr:from>
    <xdr:to>
      <xdr:col>0</xdr:col>
      <xdr:colOff>800100</xdr:colOff>
      <xdr:row>208</xdr:row>
      <xdr:rowOff>76200</xdr:rowOff>
    </xdr:to>
    <xdr:pic>
      <xdr:nvPicPr>
        <xdr:cNvPr id="6" name="Picture 1"/>
        <xdr:cNvPicPr preferRelativeResize="1">
          <a:picLocks noChangeAspect="1"/>
        </xdr:cNvPicPr>
      </xdr:nvPicPr>
      <xdr:blipFill>
        <a:blip r:embed="rId1"/>
        <a:stretch>
          <a:fillRect/>
        </a:stretch>
      </xdr:blipFill>
      <xdr:spPr>
        <a:xfrm>
          <a:off x="95250" y="34699575"/>
          <a:ext cx="704850" cy="1047750"/>
        </a:xfrm>
        <a:prstGeom prst="rect">
          <a:avLst/>
        </a:prstGeom>
        <a:blipFill>
          <a:blip r:embed=""/>
          <a:srcRect/>
          <a:stretch>
            <a:fillRect/>
          </a:stretch>
        </a:blipFill>
        <a:ln w="9525" cmpd="sng">
          <a:noFill/>
        </a:ln>
      </xdr:spPr>
    </xdr:pic>
    <xdr:clientData/>
  </xdr:twoCellAnchor>
  <xdr:twoCellAnchor>
    <xdr:from>
      <xdr:col>4</xdr:col>
      <xdr:colOff>666750</xdr:colOff>
      <xdr:row>227</xdr:row>
      <xdr:rowOff>47625</xdr:rowOff>
    </xdr:from>
    <xdr:to>
      <xdr:col>4</xdr:col>
      <xdr:colOff>866775</xdr:colOff>
      <xdr:row>227</xdr:row>
      <xdr:rowOff>47625</xdr:rowOff>
    </xdr:to>
    <xdr:sp>
      <xdr:nvSpPr>
        <xdr:cNvPr id="7" name="Line 1"/>
        <xdr:cNvSpPr>
          <a:spLocks/>
        </xdr:cNvSpPr>
      </xdr:nvSpPr>
      <xdr:spPr>
        <a:xfrm>
          <a:off x="5762625" y="39014400"/>
          <a:ext cx="200025"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2000250</xdr:colOff>
      <xdr:row>227</xdr:row>
      <xdr:rowOff>47625</xdr:rowOff>
    </xdr:from>
    <xdr:to>
      <xdr:col>0</xdr:col>
      <xdr:colOff>2009775</xdr:colOff>
      <xdr:row>227</xdr:row>
      <xdr:rowOff>47625</xdr:rowOff>
    </xdr:to>
    <xdr:sp>
      <xdr:nvSpPr>
        <xdr:cNvPr id="8" name="Line 2"/>
        <xdr:cNvSpPr>
          <a:spLocks/>
        </xdr:cNvSpPr>
      </xdr:nvSpPr>
      <xdr:spPr>
        <a:xfrm>
          <a:off x="2000250" y="39014400"/>
          <a:ext cx="9525"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47"/>
  <sheetViews>
    <sheetView tabSelected="1" workbookViewId="0" topLeftCell="A1">
      <selection activeCell="H171" sqref="H171"/>
    </sheetView>
  </sheetViews>
  <sheetFormatPr defaultColWidth="9.33203125" defaultRowHeight="12.75"/>
  <cols>
    <col min="1" max="1" width="35.16015625" style="1" customWidth="1"/>
    <col min="2" max="2" width="13.66015625" style="1" customWidth="1"/>
    <col min="3" max="3" width="21.66015625" style="1" customWidth="1"/>
    <col min="4" max="4" width="18.66015625" style="1" customWidth="1"/>
    <col min="5" max="5" width="19" style="1" customWidth="1"/>
    <col min="6" max="6" width="18.16015625" style="1" customWidth="1"/>
    <col min="7" max="7" width="10.83203125" style="2" customWidth="1"/>
    <col min="8" max="8" width="20.16015625" style="1" customWidth="1"/>
    <col min="9" max="16384" width="9.33203125" style="1" customWidth="1"/>
  </cols>
  <sheetData>
    <row r="1" spans="1:8" ht="31.5">
      <c r="A1" s="3" t="s">
        <v>0</v>
      </c>
      <c r="F1" s="4"/>
      <c r="G1" s="5"/>
      <c r="H1" s="4"/>
    </row>
    <row r="2" ht="12.75">
      <c r="A2" s="6" t="s">
        <v>1</v>
      </c>
    </row>
    <row r="3" ht="12.75">
      <c r="A3" s="6" t="s">
        <v>2</v>
      </c>
    </row>
    <row r="7" spans="1:6" ht="12.75">
      <c r="A7" s="83" t="s">
        <v>3</v>
      </c>
      <c r="B7" s="83"/>
      <c r="C7" s="83"/>
      <c r="D7" s="83"/>
      <c r="E7" s="83"/>
      <c r="F7" s="83"/>
    </row>
    <row r="8" spans="1:6" ht="12.75">
      <c r="A8" s="79" t="s">
        <v>4</v>
      </c>
      <c r="B8" s="79"/>
      <c r="C8" s="79"/>
      <c r="D8" s="79"/>
      <c r="E8" s="79"/>
      <c r="F8" s="79"/>
    </row>
    <row r="9" spans="1:6" ht="12.75">
      <c r="A9" s="79" t="s">
        <v>5</v>
      </c>
      <c r="B9" s="79"/>
      <c r="C9" s="79"/>
      <c r="D9" s="79"/>
      <c r="E9" s="79"/>
      <c r="F9" s="79"/>
    </row>
    <row r="10" spans="1:6" ht="13.5">
      <c r="A10" s="8"/>
      <c r="B10" s="8"/>
      <c r="C10" s="8"/>
      <c r="D10" s="8"/>
      <c r="E10" s="8"/>
      <c r="F10" s="8"/>
    </row>
    <row r="11" ht="12.75">
      <c r="A11" s="9"/>
    </row>
    <row r="12" spans="3:6" ht="12.75">
      <c r="C12" s="10" t="s">
        <v>6</v>
      </c>
      <c r="D12" s="10" t="s">
        <v>6</v>
      </c>
      <c r="E12" s="10" t="s">
        <v>6</v>
      </c>
      <c r="F12" s="10" t="s">
        <v>6</v>
      </c>
    </row>
    <row r="13" spans="3:6" ht="12.75">
      <c r="C13" s="10"/>
      <c r="D13" s="10" t="s">
        <v>7</v>
      </c>
      <c r="E13" s="10" t="s">
        <v>8</v>
      </c>
      <c r="F13" s="10" t="s">
        <v>9</v>
      </c>
    </row>
    <row r="14" spans="3:6" ht="12.75">
      <c r="C14" s="10" t="s">
        <v>8</v>
      </c>
      <c r="D14" s="10" t="s">
        <v>10</v>
      </c>
      <c r="E14" s="10" t="s">
        <v>11</v>
      </c>
      <c r="F14" s="10" t="s">
        <v>11</v>
      </c>
    </row>
    <row r="15" spans="3:6" ht="12.75">
      <c r="C15" s="10" t="s">
        <v>12</v>
      </c>
      <c r="D15" s="10" t="s">
        <v>13</v>
      </c>
      <c r="E15" s="10" t="s">
        <v>14</v>
      </c>
      <c r="F15" s="10" t="s">
        <v>14</v>
      </c>
    </row>
    <row r="16" spans="3:6" ht="12.75">
      <c r="C16" s="11" t="s">
        <v>15</v>
      </c>
      <c r="D16" s="11" t="s">
        <v>16</v>
      </c>
      <c r="E16" s="11" t="s">
        <v>15</v>
      </c>
      <c r="F16" s="11" t="s">
        <v>16</v>
      </c>
    </row>
    <row r="17" spans="3:6" ht="12.75">
      <c r="C17" s="12" t="s">
        <v>17</v>
      </c>
      <c r="D17" s="12" t="s">
        <v>17</v>
      </c>
      <c r="E17" s="12" t="s">
        <v>17</v>
      </c>
      <c r="F17" s="12" t="s">
        <v>17</v>
      </c>
    </row>
    <row r="19" spans="1:6" ht="12.75">
      <c r="A19" s="1" t="s">
        <v>18</v>
      </c>
      <c r="C19" s="13">
        <v>16929</v>
      </c>
      <c r="D19" s="14">
        <v>9825</v>
      </c>
      <c r="E19" s="13">
        <v>33683</v>
      </c>
      <c r="F19" s="13">
        <f>10045+9825</f>
        <v>19870</v>
      </c>
    </row>
    <row r="20" spans="3:6" ht="12.75">
      <c r="C20" s="13"/>
      <c r="D20" s="14"/>
      <c r="E20" s="13"/>
      <c r="F20" s="13"/>
    </row>
    <row r="21" spans="1:6" ht="12.75">
      <c r="A21" s="1" t="s">
        <v>19</v>
      </c>
      <c r="C21" s="13">
        <v>-15738</v>
      </c>
      <c r="D21" s="14">
        <v>-11241</v>
      </c>
      <c r="E21" s="13">
        <v>-31921</v>
      </c>
      <c r="F21" s="13">
        <f>-18900-11241</f>
        <v>-30141</v>
      </c>
    </row>
    <row r="22" spans="3:6" ht="12.75">
      <c r="C22" s="15"/>
      <c r="D22" s="15"/>
      <c r="E22" s="15"/>
      <c r="F22" s="15"/>
    </row>
    <row r="23" spans="1:6" ht="12.75">
      <c r="A23" s="1" t="s">
        <v>20</v>
      </c>
      <c r="C23" s="13">
        <f>C19+C21</f>
        <v>1191</v>
      </c>
      <c r="D23" s="13">
        <f>D19+D21</f>
        <v>-1416</v>
      </c>
      <c r="E23" s="13">
        <f>E19+E21</f>
        <v>1762</v>
      </c>
      <c r="F23" s="13">
        <f>F19+F21</f>
        <v>-10271</v>
      </c>
    </row>
    <row r="24" spans="3:6" ht="12.75">
      <c r="C24" s="13"/>
      <c r="D24" s="13"/>
      <c r="E24" s="13"/>
      <c r="F24" s="13"/>
    </row>
    <row r="25" spans="1:6" ht="12.75">
      <c r="A25" s="1" t="s">
        <v>21</v>
      </c>
      <c r="C25" s="14">
        <v>49</v>
      </c>
      <c r="D25" s="13">
        <v>-5</v>
      </c>
      <c r="E25" s="13">
        <v>96</v>
      </c>
      <c r="F25" s="13">
        <f>157-5</f>
        <v>152</v>
      </c>
    </row>
    <row r="26" spans="3:6" ht="12.75">
      <c r="C26" s="13"/>
      <c r="D26" s="13"/>
      <c r="E26" s="13"/>
      <c r="F26" s="13"/>
    </row>
    <row r="27" spans="1:6" ht="12.75">
      <c r="A27" s="1" t="s">
        <v>22</v>
      </c>
      <c r="C27" s="13">
        <v>-661</v>
      </c>
      <c r="D27" s="13">
        <v>-398</v>
      </c>
      <c r="E27" s="13">
        <v>-1342</v>
      </c>
      <c r="F27" s="13">
        <f>-351-398</f>
        <v>-749</v>
      </c>
    </row>
    <row r="28" spans="3:6" ht="12.75">
      <c r="C28" s="16"/>
      <c r="D28" s="16"/>
      <c r="E28" s="16"/>
      <c r="F28" s="16"/>
    </row>
    <row r="29" spans="1:6" ht="12.75">
      <c r="A29" s="1" t="s">
        <v>23</v>
      </c>
      <c r="C29" s="13">
        <f>SUM(C23:C28)</f>
        <v>579</v>
      </c>
      <c r="D29" s="13">
        <f>SUM(D23:D28)</f>
        <v>-1819</v>
      </c>
      <c r="E29" s="13">
        <f>SUM(E23:E28)</f>
        <v>516</v>
      </c>
      <c r="F29" s="13">
        <f>SUM(F23:F28)</f>
        <v>-10868</v>
      </c>
    </row>
    <row r="30" spans="3:6" ht="12.75">
      <c r="C30" s="13"/>
      <c r="D30" s="13"/>
      <c r="E30" s="13"/>
      <c r="F30" s="13"/>
    </row>
    <row r="31" spans="1:6" ht="12.75">
      <c r="A31" s="1" t="s">
        <v>24</v>
      </c>
      <c r="C31" s="13">
        <v>0</v>
      </c>
      <c r="D31" s="14">
        <v>-3</v>
      </c>
      <c r="E31" s="13">
        <v>0</v>
      </c>
      <c r="F31" s="13">
        <v>-3</v>
      </c>
    </row>
    <row r="32" spans="3:6" ht="12.75">
      <c r="C32" s="16"/>
      <c r="D32" s="17"/>
      <c r="E32" s="16"/>
      <c r="F32" s="16"/>
    </row>
    <row r="33" spans="1:6" ht="12.75">
      <c r="A33" s="1" t="s">
        <v>25</v>
      </c>
      <c r="C33" s="13">
        <f>C31+C29</f>
        <v>579</v>
      </c>
      <c r="D33" s="14">
        <f>D31+D29</f>
        <v>-1822</v>
      </c>
      <c r="E33" s="13">
        <f>E31+E29</f>
        <v>516</v>
      </c>
      <c r="F33" s="13">
        <f>F31+F29</f>
        <v>-10871</v>
      </c>
    </row>
    <row r="34" spans="3:6" ht="12.75">
      <c r="C34" s="13"/>
      <c r="D34" s="14"/>
      <c r="E34" s="13"/>
      <c r="F34" s="13"/>
    </row>
    <row r="35" spans="1:6" ht="12.75">
      <c r="A35" s="18" t="s">
        <v>26</v>
      </c>
      <c r="C35" s="13">
        <v>0</v>
      </c>
      <c r="D35" s="14">
        <f>+F35</f>
        <v>0</v>
      </c>
      <c r="E35" s="13">
        <f>C35</f>
        <v>0</v>
      </c>
      <c r="F35" s="13">
        <v>0</v>
      </c>
    </row>
    <row r="36" spans="1:6" ht="12.75">
      <c r="A36" s="18"/>
      <c r="C36" s="13"/>
      <c r="D36" s="13"/>
      <c r="E36" s="13"/>
      <c r="F36" s="13"/>
    </row>
    <row r="37" spans="1:6" ht="12.75">
      <c r="A37" s="18" t="s">
        <v>27</v>
      </c>
      <c r="C37" s="19">
        <f>SUM(C33:C36)</f>
        <v>579</v>
      </c>
      <c r="D37" s="19">
        <f>SUM(D33:D36)</f>
        <v>-1822</v>
      </c>
      <c r="E37" s="19">
        <f>SUM(E33:E36)</f>
        <v>516</v>
      </c>
      <c r="F37" s="19">
        <f>SUM(F33:F36)</f>
        <v>-10871</v>
      </c>
    </row>
    <row r="38" spans="3:6" ht="12.75">
      <c r="C38" s="20"/>
      <c r="D38" s="20"/>
      <c r="E38" s="20"/>
      <c r="F38" s="20"/>
    </row>
    <row r="39" spans="1:6" ht="12.75">
      <c r="A39" s="18" t="s">
        <v>28</v>
      </c>
      <c r="C39" s="20"/>
      <c r="D39" s="20"/>
      <c r="E39" s="20"/>
      <c r="F39" s="20"/>
    </row>
    <row r="40" spans="1:6" ht="12.75">
      <c r="A40" s="1" t="s">
        <v>29</v>
      </c>
      <c r="C40" s="21">
        <f>+C37</f>
        <v>579</v>
      </c>
      <c r="D40" s="21">
        <f>+D37</f>
        <v>-1822</v>
      </c>
      <c r="E40" s="21">
        <f>+E37</f>
        <v>516</v>
      </c>
      <c r="F40" s="21">
        <f>+F37</f>
        <v>-10871</v>
      </c>
    </row>
    <row r="41" spans="3:6" ht="12.75">
      <c r="C41" s="20"/>
      <c r="D41" s="20"/>
      <c r="E41" s="20"/>
      <c r="F41" s="20"/>
    </row>
    <row r="42" spans="1:6" ht="12.75">
      <c r="A42" s="1" t="s">
        <v>30</v>
      </c>
      <c r="D42" s="84"/>
      <c r="F42" s="20"/>
    </row>
    <row r="43" spans="1:6" ht="12.75">
      <c r="A43" s="1" t="s">
        <v>31</v>
      </c>
      <c r="C43" s="20">
        <f>(C33/80000)*100</f>
        <v>0.72375</v>
      </c>
      <c r="D43" s="20">
        <f>(D33/80000)*100</f>
        <v>-2.2775</v>
      </c>
      <c r="E43" s="20">
        <f>(E33/80000)*100</f>
        <v>0.645</v>
      </c>
      <c r="F43" s="20">
        <f>(F33/80000)*100</f>
        <v>-13.58875</v>
      </c>
    </row>
    <row r="44" spans="4:6" ht="12.75">
      <c r="D44" s="22"/>
      <c r="F44" s="22"/>
    </row>
    <row r="46" spans="1:6" ht="47.25" customHeight="1">
      <c r="A46" s="81" t="s">
        <v>32</v>
      </c>
      <c r="B46" s="81"/>
      <c r="C46" s="81"/>
      <c r="D46" s="81"/>
      <c r="E46" s="81"/>
      <c r="F46" s="81"/>
    </row>
    <row r="47" spans="1:4" ht="12.75">
      <c r="A47" s="23"/>
      <c r="B47" s="24"/>
      <c r="C47" s="24"/>
      <c r="D47" s="24"/>
    </row>
    <row r="48" spans="1:4" ht="12.75">
      <c r="A48" s="23"/>
      <c r="B48" s="24"/>
      <c r="C48" s="24"/>
      <c r="D48" s="24"/>
    </row>
    <row r="49" ht="12.75">
      <c r="A49" s="25"/>
    </row>
    <row r="50" spans="1:6" ht="12.75">
      <c r="A50" s="82"/>
      <c r="B50" s="82"/>
      <c r="C50" s="82"/>
      <c r="D50" s="82"/>
      <c r="E50" s="82"/>
      <c r="F50" s="82"/>
    </row>
    <row r="52" ht="12.75">
      <c r="A52" s="25"/>
    </row>
    <row r="53" spans="1:6" ht="12.75">
      <c r="A53" s="82"/>
      <c r="B53" s="82"/>
      <c r="C53" s="82"/>
      <c r="D53" s="82"/>
      <c r="E53" s="82"/>
      <c r="F53" s="82"/>
    </row>
    <row r="54" spans="1:6" ht="12.75">
      <c r="A54" s="26"/>
      <c r="B54" s="26"/>
      <c r="C54" s="26"/>
      <c r="D54" s="26"/>
      <c r="E54" s="26"/>
      <c r="F54" s="26"/>
    </row>
    <row r="55" spans="1:6" ht="12.75">
      <c r="A55" s="26"/>
      <c r="B55" s="26"/>
      <c r="C55" s="26"/>
      <c r="D55" s="26"/>
      <c r="E55" s="26"/>
      <c r="F55" s="26"/>
    </row>
    <row r="56" spans="1:6" ht="12.75">
      <c r="A56" s="26"/>
      <c r="B56" s="26"/>
      <c r="C56" s="26"/>
      <c r="D56" s="26"/>
      <c r="E56" s="26"/>
      <c r="F56" s="26"/>
    </row>
    <row r="57" spans="1:6" ht="12.75">
      <c r="A57" s="26"/>
      <c r="B57" s="26"/>
      <c r="C57" s="26"/>
      <c r="D57" s="26"/>
      <c r="E57" s="26"/>
      <c r="F57" s="26"/>
    </row>
    <row r="58" spans="1:6" ht="12.75">
      <c r="A58" s="26"/>
      <c r="B58" s="26"/>
      <c r="C58" s="26"/>
      <c r="D58" s="26"/>
      <c r="E58" s="26"/>
      <c r="F58" s="26"/>
    </row>
    <row r="59" spans="1:6" ht="12.75">
      <c r="A59" s="26"/>
      <c r="B59" s="26"/>
      <c r="C59" s="26"/>
      <c r="D59" s="26"/>
      <c r="E59" s="26"/>
      <c r="F59" s="26"/>
    </row>
    <row r="60" spans="1:6" ht="12.75">
      <c r="A60" s="26"/>
      <c r="B60" s="26"/>
      <c r="C60" s="26"/>
      <c r="D60" s="26"/>
      <c r="E60" s="26"/>
      <c r="F60" s="26"/>
    </row>
    <row r="61" spans="1:6" ht="12.75">
      <c r="A61" s="26"/>
      <c r="B61" s="26"/>
      <c r="C61" s="26"/>
      <c r="D61" s="26"/>
      <c r="E61" s="26"/>
      <c r="F61" s="26"/>
    </row>
    <row r="62" spans="1:6" ht="12.75">
      <c r="A62" s="26"/>
      <c r="B62" s="26"/>
      <c r="C62" s="26"/>
      <c r="D62" s="26"/>
      <c r="E62" s="26"/>
      <c r="F62" s="26"/>
    </row>
    <row r="63" spans="1:6" ht="12.75">
      <c r="A63" s="26"/>
      <c r="B63" s="26"/>
      <c r="C63" s="26"/>
      <c r="D63" s="26"/>
      <c r="E63" s="26"/>
      <c r="F63" s="26"/>
    </row>
    <row r="64" spans="1:6" ht="12.75">
      <c r="A64" s="26"/>
      <c r="B64" s="26"/>
      <c r="C64" s="26"/>
      <c r="D64" s="26"/>
      <c r="E64" s="26"/>
      <c r="F64" s="26"/>
    </row>
    <row r="65" spans="1:6" ht="12.75">
      <c r="A65" s="26"/>
      <c r="B65" s="26"/>
      <c r="C65" s="26"/>
      <c r="D65" s="26"/>
      <c r="E65" s="26"/>
      <c r="F65" s="26"/>
    </row>
    <row r="66" spans="1:6" ht="12.75">
      <c r="A66" s="26"/>
      <c r="B66" s="26"/>
      <c r="C66" s="26"/>
      <c r="D66" s="26"/>
      <c r="E66" s="26"/>
      <c r="F66" s="26"/>
    </row>
    <row r="67" spans="1:8" ht="31.5">
      <c r="A67" s="3" t="s">
        <v>0</v>
      </c>
      <c r="F67" s="4"/>
      <c r="G67" s="5"/>
      <c r="H67" s="4"/>
    </row>
    <row r="68" ht="12.75">
      <c r="A68" s="6" t="s">
        <v>1</v>
      </c>
    </row>
    <row r="69" ht="12.75">
      <c r="A69" s="6" t="s">
        <v>2</v>
      </c>
    </row>
    <row r="73" spans="2:4" ht="12.75">
      <c r="B73" s="27"/>
      <c r="C73" s="27"/>
      <c r="D73" s="27"/>
    </row>
    <row r="74" spans="1:6" ht="12.75">
      <c r="A74" s="79" t="s">
        <v>33</v>
      </c>
      <c r="B74" s="79"/>
      <c r="C74" s="79"/>
      <c r="D74" s="79"/>
      <c r="E74" s="79"/>
      <c r="F74" s="79"/>
    </row>
    <row r="75" spans="1:6" ht="12.75">
      <c r="A75" s="79" t="s">
        <v>34</v>
      </c>
      <c r="B75" s="79"/>
      <c r="C75" s="79"/>
      <c r="D75" s="79"/>
      <c r="E75" s="79"/>
      <c r="F75" s="79"/>
    </row>
    <row r="76" spans="1:6" ht="12.75">
      <c r="A76" s="79" t="s">
        <v>5</v>
      </c>
      <c r="B76" s="79"/>
      <c r="C76" s="79"/>
      <c r="D76" s="79"/>
      <c r="E76" s="79"/>
      <c r="F76" s="79"/>
    </row>
    <row r="77" spans="1:4" ht="12.75">
      <c r="A77" s="9"/>
      <c r="B77" s="27"/>
      <c r="C77" s="27"/>
      <c r="D77" s="27"/>
    </row>
    <row r="78" spans="4:6" ht="12.75">
      <c r="D78" s="10"/>
      <c r="E78" s="28" t="s">
        <v>6</v>
      </c>
      <c r="F78" s="28" t="s">
        <v>35</v>
      </c>
    </row>
    <row r="79" spans="5:6" ht="12.75">
      <c r="E79" s="10" t="s">
        <v>36</v>
      </c>
      <c r="F79" s="10" t="s">
        <v>37</v>
      </c>
    </row>
    <row r="80" spans="5:8" ht="12.75">
      <c r="E80" s="11" t="s">
        <v>15</v>
      </c>
      <c r="F80" s="11" t="s">
        <v>38</v>
      </c>
      <c r="H80" s="29"/>
    </row>
    <row r="81" spans="5:6" ht="12.75">
      <c r="E81" s="10" t="s">
        <v>17</v>
      </c>
      <c r="F81" s="10" t="s">
        <v>17</v>
      </c>
    </row>
    <row r="82" spans="5:6" ht="12.75">
      <c r="E82" s="30"/>
      <c r="F82" s="30"/>
    </row>
    <row r="83" spans="1:6" ht="12.75">
      <c r="A83" s="31" t="s">
        <v>39</v>
      </c>
      <c r="E83" s="20"/>
      <c r="F83" s="20"/>
    </row>
    <row r="84" spans="5:6" ht="12.75">
      <c r="E84" s="27"/>
      <c r="F84" s="27"/>
    </row>
    <row r="85" spans="1:7" ht="12.75">
      <c r="A85" s="1" t="s">
        <v>40</v>
      </c>
      <c r="E85" s="32">
        <v>68708</v>
      </c>
      <c r="F85" s="32">
        <v>68274</v>
      </c>
      <c r="G85" s="33">
        <f>F85-E85</f>
        <v>-434</v>
      </c>
    </row>
    <row r="86" spans="1:6" ht="12.75" hidden="1">
      <c r="A86" s="1" t="s">
        <v>41</v>
      </c>
      <c r="E86" s="32">
        <v>0</v>
      </c>
      <c r="F86" s="32">
        <v>0</v>
      </c>
    </row>
    <row r="87" spans="5:6" ht="12.75">
      <c r="E87" s="34">
        <f>SUM(E85:E86)</f>
        <v>68708</v>
      </c>
      <c r="F87" s="34">
        <f>SUM(F85:F86)</f>
        <v>68274</v>
      </c>
    </row>
    <row r="88" spans="5:6" ht="12.75">
      <c r="E88" s="35"/>
      <c r="F88" s="35"/>
    </row>
    <row r="89" spans="1:6" ht="12.75">
      <c r="A89" s="31" t="s">
        <v>42</v>
      </c>
      <c r="E89" s="35"/>
      <c r="F89" s="35"/>
    </row>
    <row r="90" spans="1:7" ht="12.75">
      <c r="A90" s="1" t="s">
        <v>43</v>
      </c>
      <c r="E90" s="36">
        <v>663</v>
      </c>
      <c r="F90" s="36">
        <v>660</v>
      </c>
      <c r="G90" s="33">
        <f>F90-E90</f>
        <v>-3</v>
      </c>
    </row>
    <row r="91" spans="1:7" ht="12.75">
      <c r="A91" s="1" t="s">
        <v>44</v>
      </c>
      <c r="E91" s="37">
        <v>17092</v>
      </c>
      <c r="F91" s="37">
        <v>15865</v>
      </c>
      <c r="G91" s="33">
        <f>F91-E91</f>
        <v>-1227</v>
      </c>
    </row>
    <row r="92" spans="1:7" ht="12.75">
      <c r="A92" s="1" t="s">
        <v>45</v>
      </c>
      <c r="E92" s="37">
        <v>7816</v>
      </c>
      <c r="F92" s="37">
        <v>4944</v>
      </c>
      <c r="G92" s="33">
        <f>F92-E92</f>
        <v>-2872</v>
      </c>
    </row>
    <row r="93" spans="1:7" ht="12.75">
      <c r="A93" s="1" t="s">
        <v>46</v>
      </c>
      <c r="D93" s="38"/>
      <c r="E93" s="37">
        <v>341</v>
      </c>
      <c r="F93" s="37">
        <v>393</v>
      </c>
      <c r="G93" s="33">
        <f>F93-E93</f>
        <v>52</v>
      </c>
    </row>
    <row r="94" spans="1:7" ht="12.75">
      <c r="A94" s="4" t="s">
        <v>47</v>
      </c>
      <c r="E94" s="37">
        <v>110</v>
      </c>
      <c r="F94" s="37">
        <v>110</v>
      </c>
      <c r="G94" s="33">
        <f>F94-E94</f>
        <v>0</v>
      </c>
    </row>
    <row r="95" spans="1:7" ht="12.75">
      <c r="A95" s="1" t="s">
        <v>48</v>
      </c>
      <c r="E95" s="37">
        <f>586+1220</f>
        <v>1806</v>
      </c>
      <c r="F95" s="39">
        <v>2710</v>
      </c>
      <c r="G95" s="33"/>
    </row>
    <row r="96" spans="1:6" ht="12.75">
      <c r="A96" s="6"/>
      <c r="E96" s="40">
        <f>SUM(E90:E95)</f>
        <v>27828</v>
      </c>
      <c r="F96" s="40">
        <f>SUM(F90:F95)</f>
        <v>24682</v>
      </c>
    </row>
    <row r="97" spans="5:6" ht="12.75">
      <c r="E97" s="35"/>
      <c r="F97" s="35"/>
    </row>
    <row r="98" spans="1:6" ht="12.75">
      <c r="A98" s="9" t="s">
        <v>49</v>
      </c>
      <c r="E98" s="41">
        <f>E96+E87</f>
        <v>96536</v>
      </c>
      <c r="F98" s="41">
        <f>F96+F87</f>
        <v>92956</v>
      </c>
    </row>
    <row r="99" spans="5:6" ht="12.75">
      <c r="E99" s="32"/>
      <c r="F99" s="32"/>
    </row>
    <row r="100" spans="1:6" ht="12.75">
      <c r="A100" s="31" t="s">
        <v>50</v>
      </c>
      <c r="E100" s="32"/>
      <c r="F100" s="32"/>
    </row>
    <row r="101" spans="1:7" ht="12.75">
      <c r="A101" s="1" t="s">
        <v>51</v>
      </c>
      <c r="E101" s="32">
        <v>40000</v>
      </c>
      <c r="F101" s="32">
        <v>40000</v>
      </c>
      <c r="G101" s="33">
        <f>E101-F101</f>
        <v>0</v>
      </c>
    </row>
    <row r="102" spans="1:7" ht="12.75">
      <c r="A102" s="1" t="s">
        <v>52</v>
      </c>
      <c r="E102" s="32">
        <v>5740</v>
      </c>
      <c r="F102" s="32">
        <v>5740</v>
      </c>
      <c r="G102" s="33">
        <f>E102-F102</f>
        <v>0</v>
      </c>
    </row>
    <row r="103" spans="1:7" ht="12.75">
      <c r="A103" s="1" t="s">
        <v>53</v>
      </c>
      <c r="E103" s="32">
        <v>4849</v>
      </c>
      <c r="F103" s="32">
        <v>4849</v>
      </c>
      <c r="G103" s="33">
        <f>E103-F103</f>
        <v>0</v>
      </c>
    </row>
    <row r="104" spans="1:7" ht="12.75">
      <c r="A104" s="1" t="s">
        <v>54</v>
      </c>
      <c r="E104" s="17">
        <v>-29959</v>
      </c>
      <c r="F104" s="17">
        <v>-30475</v>
      </c>
      <c r="G104" s="33">
        <f>E104-F104</f>
        <v>516</v>
      </c>
    </row>
    <row r="105" spans="1:6" ht="12.75">
      <c r="A105" s="9" t="s">
        <v>55</v>
      </c>
      <c r="E105" s="42">
        <f>SUM(E101:E104)</f>
        <v>20630</v>
      </c>
      <c r="F105" s="42">
        <f>SUM(F101:F104)</f>
        <v>20114</v>
      </c>
    </row>
    <row r="106" spans="1:6" ht="12.75">
      <c r="A106" s="9"/>
      <c r="E106" s="32"/>
      <c r="F106" s="32"/>
    </row>
    <row r="107" spans="1:6" ht="12.75">
      <c r="A107" s="9"/>
      <c r="E107" s="32"/>
      <c r="F107" s="32"/>
    </row>
    <row r="108" spans="1:6" ht="12.75">
      <c r="A108" s="31" t="s">
        <v>56</v>
      </c>
      <c r="E108" s="32"/>
      <c r="F108" s="32"/>
    </row>
    <row r="109" spans="1:7" ht="12.75">
      <c r="A109" s="1" t="s">
        <v>57</v>
      </c>
      <c r="E109" s="32">
        <v>11225</v>
      </c>
      <c r="F109" s="32">
        <f>997+11256+1</f>
        <v>12254</v>
      </c>
      <c r="G109" s="33">
        <f>E109-F109</f>
        <v>-1029</v>
      </c>
    </row>
    <row r="110" spans="1:7" ht="12.75">
      <c r="A110" s="1" t="s">
        <v>58</v>
      </c>
      <c r="E110" s="32">
        <v>633</v>
      </c>
      <c r="F110" s="32">
        <v>633</v>
      </c>
      <c r="G110" s="33">
        <f>E110-F110</f>
        <v>0</v>
      </c>
    </row>
    <row r="111" spans="5:6" ht="12.75">
      <c r="E111" s="34">
        <f>SUM(E109:E110)</f>
        <v>11858</v>
      </c>
      <c r="F111" s="34">
        <f>SUM(F109:F110)</f>
        <v>12887</v>
      </c>
    </row>
    <row r="112" spans="5:6" ht="12.75">
      <c r="E112" s="32"/>
      <c r="F112" s="32"/>
    </row>
    <row r="113" spans="1:6" ht="12.75">
      <c r="A113" s="31" t="s">
        <v>59</v>
      </c>
      <c r="E113" s="35"/>
      <c r="F113" s="35"/>
    </row>
    <row r="114" spans="1:7" ht="12.75">
      <c r="A114" s="1" t="s">
        <v>60</v>
      </c>
      <c r="E114" s="43">
        <f>2298+33297</f>
        <v>35595</v>
      </c>
      <c r="F114" s="36">
        <f>2330+565+27397+1915+2</f>
        <v>32209</v>
      </c>
      <c r="G114" s="33">
        <f>E114-F114</f>
        <v>3386</v>
      </c>
    </row>
    <row r="115" spans="1:7" ht="12.75">
      <c r="A115" s="1" t="s">
        <v>61</v>
      </c>
      <c r="E115" s="44">
        <v>25374</v>
      </c>
      <c r="F115" s="37">
        <v>23581</v>
      </c>
      <c r="G115" s="33">
        <f>E115-F115</f>
        <v>1793</v>
      </c>
    </row>
    <row r="116" spans="1:7" ht="12.75">
      <c r="A116" s="1" t="s">
        <v>62</v>
      </c>
      <c r="E116" s="44">
        <f>223+2854+2</f>
        <v>3079</v>
      </c>
      <c r="F116" s="37">
        <f>4166-1</f>
        <v>4165</v>
      </c>
      <c r="G116" s="33">
        <f>E116-F116</f>
        <v>-1086</v>
      </c>
    </row>
    <row r="117" spans="1:6" ht="14.25" customHeight="1">
      <c r="A117" s="6"/>
      <c r="E117" s="45">
        <f>SUM(E114:E116)</f>
        <v>64048</v>
      </c>
      <c r="F117" s="40">
        <f>SUM(F114:F116)</f>
        <v>59955</v>
      </c>
    </row>
    <row r="118" spans="1:6" ht="12.75">
      <c r="A118" s="6"/>
      <c r="E118" s="32"/>
      <c r="F118" s="32"/>
    </row>
    <row r="119" spans="1:6" ht="12.75">
      <c r="A119" s="9" t="s">
        <v>63</v>
      </c>
      <c r="E119" s="42">
        <f>E117+E111</f>
        <v>75906</v>
      </c>
      <c r="F119" s="42">
        <f>F117+F111</f>
        <v>72842</v>
      </c>
    </row>
    <row r="120" spans="1:6" ht="12.75">
      <c r="A120" s="9"/>
      <c r="E120" s="32"/>
      <c r="F120" s="32"/>
    </row>
    <row r="121" spans="1:6" ht="12.75">
      <c r="A121" s="9" t="s">
        <v>64</v>
      </c>
      <c r="E121" s="41">
        <f>E119+E105</f>
        <v>96536</v>
      </c>
      <c r="F121" s="41">
        <f>F119+F105</f>
        <v>92956</v>
      </c>
    </row>
    <row r="122" spans="5:6" ht="12.75">
      <c r="E122" s="46"/>
      <c r="F122" s="46"/>
    </row>
    <row r="123" spans="1:6" ht="12.75">
      <c r="A123" s="1" t="s">
        <v>65</v>
      </c>
      <c r="E123" s="46">
        <f>E105/80000</f>
        <v>0.257875</v>
      </c>
      <c r="F123" s="46">
        <f>F105/80000</f>
        <v>0.251425</v>
      </c>
    </row>
    <row r="124" spans="2:5" ht="12.75">
      <c r="B124" s="20"/>
      <c r="C124" s="20"/>
      <c r="D124" s="27"/>
      <c r="E124" s="20"/>
    </row>
    <row r="125" spans="2:6" ht="12.75">
      <c r="B125" s="20"/>
      <c r="C125" s="20"/>
      <c r="D125" s="27"/>
      <c r="E125" s="20">
        <f>+E98-E121</f>
        <v>0</v>
      </c>
      <c r="F125" s="20">
        <f>+F98-F121</f>
        <v>0</v>
      </c>
    </row>
    <row r="126" spans="2:5" ht="12.75">
      <c r="B126" s="20"/>
      <c r="C126" s="20"/>
      <c r="D126" s="27"/>
      <c r="E126" s="20"/>
    </row>
    <row r="127" spans="1:6" ht="52.5" customHeight="1">
      <c r="A127" s="81" t="s">
        <v>32</v>
      </c>
      <c r="B127" s="81"/>
      <c r="C127" s="81"/>
      <c r="D127" s="81"/>
      <c r="E127" s="81"/>
      <c r="F127" s="81"/>
    </row>
    <row r="128" spans="2:6" ht="12.75">
      <c r="B128" s="47"/>
      <c r="C128" s="47"/>
      <c r="D128" s="48"/>
      <c r="E128" s="49"/>
      <c r="F128" s="49"/>
    </row>
    <row r="129" spans="5:6" ht="12.75">
      <c r="E129" s="49"/>
      <c r="F129" s="49"/>
    </row>
    <row r="130" spans="5:6" ht="12.75">
      <c r="E130" s="49"/>
      <c r="F130" s="49"/>
    </row>
    <row r="131" spans="5:6" ht="12.75">
      <c r="E131" s="49"/>
      <c r="F131" s="49"/>
    </row>
    <row r="132" spans="5:6" ht="12.75">
      <c r="E132" s="49"/>
      <c r="F132" s="49"/>
    </row>
    <row r="133" spans="5:6" ht="12.75">
      <c r="E133" s="49"/>
      <c r="F133" s="49"/>
    </row>
    <row r="134" spans="5:6" ht="12.75">
      <c r="E134" s="49"/>
      <c r="F134" s="49"/>
    </row>
    <row r="135" spans="5:6" ht="12.75">
      <c r="E135" s="49"/>
      <c r="F135" s="49"/>
    </row>
    <row r="136" spans="1:8" ht="31.5">
      <c r="A136" s="3" t="s">
        <v>0</v>
      </c>
      <c r="F136" s="4"/>
      <c r="G136" s="5"/>
      <c r="H136" s="4"/>
    </row>
    <row r="137" ht="12.75">
      <c r="A137" s="6" t="s">
        <v>1</v>
      </c>
    </row>
    <row r="138" ht="12.75">
      <c r="A138" s="6" t="s">
        <v>2</v>
      </c>
    </row>
    <row r="142" spans="1:6" ht="12.75">
      <c r="A142" s="79" t="s">
        <v>33</v>
      </c>
      <c r="B142" s="79"/>
      <c r="C142" s="79"/>
      <c r="D142" s="79"/>
      <c r="E142" s="79"/>
      <c r="F142" s="79"/>
    </row>
    <row r="143" spans="1:6" ht="12.75">
      <c r="A143" s="79" t="s">
        <v>66</v>
      </c>
      <c r="B143" s="79"/>
      <c r="C143" s="79"/>
      <c r="D143" s="79"/>
      <c r="E143" s="79"/>
      <c r="F143" s="79"/>
    </row>
    <row r="144" spans="1:6" ht="12.75">
      <c r="A144" s="79" t="s">
        <v>5</v>
      </c>
      <c r="B144" s="79"/>
      <c r="C144" s="79"/>
      <c r="D144" s="79"/>
      <c r="E144" s="79"/>
      <c r="F144" s="79"/>
    </row>
    <row r="145" ht="15">
      <c r="A145" s="50"/>
    </row>
    <row r="146" spans="5:6" ht="12.75">
      <c r="E146" s="7" t="s">
        <v>6</v>
      </c>
      <c r="F146" s="7" t="s">
        <v>6</v>
      </c>
    </row>
    <row r="147" spans="5:6" ht="12.75">
      <c r="E147" s="7" t="s">
        <v>11</v>
      </c>
      <c r="F147" s="7" t="s">
        <v>11</v>
      </c>
    </row>
    <row r="148" spans="1:6" ht="12.75">
      <c r="A148" s="9"/>
      <c r="E148" s="7" t="s">
        <v>67</v>
      </c>
      <c r="F148" s="7" t="s">
        <v>67</v>
      </c>
    </row>
    <row r="149" spans="5:7" s="51" customFormat="1" ht="12.75">
      <c r="E149" s="11" t="s">
        <v>15</v>
      </c>
      <c r="F149" s="11" t="s">
        <v>16</v>
      </c>
      <c r="G149" s="52"/>
    </row>
    <row r="150" spans="5:6" ht="12.75">
      <c r="E150" s="12" t="s">
        <v>17</v>
      </c>
      <c r="F150" s="12" t="s">
        <v>17</v>
      </c>
    </row>
    <row r="151" spans="5:6" ht="12.75">
      <c r="E151" s="22"/>
      <c r="F151" s="14"/>
    </row>
    <row r="152" spans="1:6" ht="12.75">
      <c r="A152" s="9" t="s">
        <v>68</v>
      </c>
      <c r="E152" s="14"/>
      <c r="F152" s="14"/>
    </row>
    <row r="153" spans="1:6" ht="12.75">
      <c r="A153" s="1" t="s">
        <v>69</v>
      </c>
      <c r="E153" s="14">
        <f>E33</f>
        <v>516</v>
      </c>
      <c r="F153" s="14">
        <f>F29</f>
        <v>-10868</v>
      </c>
    </row>
    <row r="154" spans="1:6" ht="12.75">
      <c r="A154" s="1" t="s">
        <v>70</v>
      </c>
      <c r="E154" s="14"/>
      <c r="F154" s="14"/>
    </row>
    <row r="155" spans="1:6" ht="12.75">
      <c r="A155" s="1" t="s">
        <v>71</v>
      </c>
      <c r="E155" s="14">
        <v>2352</v>
      </c>
      <c r="F155" s="14">
        <v>2706</v>
      </c>
    </row>
    <row r="156" spans="1:6" ht="12.75">
      <c r="A156" s="1" t="s">
        <v>72</v>
      </c>
      <c r="E156" s="14">
        <v>0</v>
      </c>
      <c r="F156" s="14">
        <v>1</v>
      </c>
    </row>
    <row r="157" spans="1:7" ht="12.75">
      <c r="A157" s="1" t="s">
        <v>73</v>
      </c>
      <c r="E157" s="14">
        <v>0</v>
      </c>
      <c r="F157" s="14">
        <v>742</v>
      </c>
      <c r="G157" s="1"/>
    </row>
    <row r="158" spans="1:7" ht="12.75">
      <c r="A158" s="1" t="s">
        <v>74</v>
      </c>
      <c r="E158" s="14">
        <v>-96</v>
      </c>
      <c r="F158" s="14">
        <v>0</v>
      </c>
      <c r="G158" s="1"/>
    </row>
    <row r="159" spans="1:7" ht="12.75">
      <c r="A159" s="1" t="s">
        <v>75</v>
      </c>
      <c r="E159" s="14">
        <v>1342</v>
      </c>
      <c r="F159" s="14">
        <f>-F27</f>
        <v>749</v>
      </c>
      <c r="G159" s="1"/>
    </row>
    <row r="160" spans="1:7" ht="12.75">
      <c r="A160" s="4"/>
      <c r="B160" s="4"/>
      <c r="E160" s="17"/>
      <c r="F160" s="17"/>
      <c r="G160" s="1"/>
    </row>
    <row r="161" spans="1:7" ht="12.75" hidden="1">
      <c r="A161" s="4" t="s">
        <v>72</v>
      </c>
      <c r="B161" s="4"/>
      <c r="E161" s="14">
        <v>0</v>
      </c>
      <c r="F161" s="14">
        <v>0</v>
      </c>
      <c r="G161" s="1"/>
    </row>
    <row r="162" spans="1:7" ht="12.75">
      <c r="A162" s="4" t="s">
        <v>76</v>
      </c>
      <c r="B162" s="4"/>
      <c r="E162" s="14">
        <f>SUM(E153:E160)</f>
        <v>4114</v>
      </c>
      <c r="F162" s="14">
        <f>SUM(F153:F161)</f>
        <v>-6670</v>
      </c>
      <c r="G162" s="1"/>
    </row>
    <row r="163" spans="1:7" ht="12.75">
      <c r="A163" s="4"/>
      <c r="B163" s="4"/>
      <c r="E163" s="14"/>
      <c r="F163" s="14"/>
      <c r="G163" s="1"/>
    </row>
    <row r="164" spans="1:6" ht="12.75">
      <c r="A164" s="4" t="s">
        <v>77</v>
      </c>
      <c r="B164" s="4"/>
      <c r="E164" s="13">
        <v>-3</v>
      </c>
      <c r="F164" s="14">
        <v>-358</v>
      </c>
    </row>
    <row r="165" spans="1:6" ht="12.75">
      <c r="A165" s="4" t="s">
        <v>78</v>
      </c>
      <c r="B165" s="4"/>
      <c r="E165" s="13">
        <v>-1227</v>
      </c>
      <c r="F165" s="14">
        <v>2438</v>
      </c>
    </row>
    <row r="166" spans="1:6" ht="12.75">
      <c r="A166" s="4" t="s">
        <v>79</v>
      </c>
      <c r="B166" s="4"/>
      <c r="E166" s="13">
        <v>-2820</v>
      </c>
      <c r="F166" s="14">
        <v>3891</v>
      </c>
    </row>
    <row r="167" spans="1:8" ht="12.75">
      <c r="A167" s="4" t="s">
        <v>80</v>
      </c>
      <c r="B167" s="4"/>
      <c r="E167" s="13">
        <v>704</v>
      </c>
      <c r="F167" s="14">
        <v>-5118</v>
      </c>
      <c r="H167" s="49"/>
    </row>
    <row r="168" spans="1:6" ht="12.75">
      <c r="A168" s="4"/>
      <c r="B168" s="4"/>
      <c r="E168" s="17"/>
      <c r="F168" s="17"/>
    </row>
    <row r="169" spans="1:6" ht="12.75">
      <c r="A169" s="4" t="s">
        <v>81</v>
      </c>
      <c r="B169" s="4"/>
      <c r="E169" s="14">
        <f>SUM(E162:E168)</f>
        <v>768</v>
      </c>
      <c r="F169" s="14">
        <f>SUM(F162:F168)</f>
        <v>-5817</v>
      </c>
    </row>
    <row r="170" spans="1:6" ht="12.75">
      <c r="A170" s="4"/>
      <c r="B170" s="4"/>
      <c r="E170" s="14"/>
      <c r="F170" s="14"/>
    </row>
    <row r="171" spans="1:6" ht="12.75">
      <c r="A171" s="4" t="s">
        <v>82</v>
      </c>
      <c r="B171" s="4"/>
      <c r="E171" s="14">
        <v>0</v>
      </c>
      <c r="F171" s="14">
        <v>-2</v>
      </c>
    </row>
    <row r="172" spans="1:6" ht="12.75">
      <c r="A172" s="4" t="s">
        <v>83</v>
      </c>
      <c r="B172" s="4"/>
      <c r="E172" s="14">
        <v>0</v>
      </c>
      <c r="F172" s="14">
        <v>11</v>
      </c>
    </row>
    <row r="173" spans="1:6" ht="12.75">
      <c r="A173" s="4" t="s">
        <v>84</v>
      </c>
      <c r="B173" s="4"/>
      <c r="E173" s="14">
        <f>-E159</f>
        <v>-1342</v>
      </c>
      <c r="F173" s="14">
        <f>-F159</f>
        <v>-749</v>
      </c>
    </row>
    <row r="174" spans="1:6" ht="12.75">
      <c r="A174" s="4"/>
      <c r="B174" s="4"/>
      <c r="E174" s="14"/>
      <c r="F174" s="14"/>
    </row>
    <row r="175" spans="1:7" ht="12.75">
      <c r="A175" s="4" t="s">
        <v>85</v>
      </c>
      <c r="B175" s="4"/>
      <c r="E175" s="53">
        <f>SUM(E169:E174)</f>
        <v>-574</v>
      </c>
      <c r="F175" s="53">
        <f>SUM(F169:F174)</f>
        <v>-6557</v>
      </c>
      <c r="G175" s="1"/>
    </row>
    <row r="176" spans="1:7" ht="12.75">
      <c r="A176" s="4"/>
      <c r="B176" s="4"/>
      <c r="E176" s="14"/>
      <c r="F176" s="14"/>
      <c r="G176" s="1"/>
    </row>
    <row r="177" spans="1:6" ht="12.75">
      <c r="A177" s="4"/>
      <c r="B177" s="4"/>
      <c r="E177" s="14"/>
      <c r="F177" s="14"/>
    </row>
    <row r="178" spans="1:6" ht="12.75">
      <c r="A178" s="54" t="s">
        <v>86</v>
      </c>
      <c r="B178" s="4"/>
      <c r="E178" s="14"/>
      <c r="F178" s="14"/>
    </row>
    <row r="179" spans="1:6" ht="12.75">
      <c r="A179" s="54"/>
      <c r="B179" s="4"/>
      <c r="E179" s="14"/>
      <c r="F179" s="14"/>
    </row>
    <row r="180" spans="1:6" ht="12.75">
      <c r="A180" s="4" t="s">
        <v>87</v>
      </c>
      <c r="B180" s="4"/>
      <c r="E180" s="55">
        <v>-2786</v>
      </c>
      <c r="F180" s="56">
        <v>-3585</v>
      </c>
    </row>
    <row r="181" spans="1:6" ht="12.75">
      <c r="A181" s="4" t="s">
        <v>88</v>
      </c>
      <c r="B181" s="4"/>
      <c r="E181" s="57">
        <f>-E158</f>
        <v>96</v>
      </c>
      <c r="F181" s="58">
        <f>-F158</f>
        <v>0</v>
      </c>
    </row>
    <row r="182" spans="1:6" ht="12.75">
      <c r="A182" s="4" t="s">
        <v>89</v>
      </c>
      <c r="B182" s="4"/>
      <c r="E182" s="14">
        <f>SUM(E180:E181)</f>
        <v>-2690</v>
      </c>
      <c r="F182" s="14">
        <f>SUM(F180:F181)</f>
        <v>-3585</v>
      </c>
    </row>
    <row r="183" spans="1:6" ht="12.75">
      <c r="A183" s="4"/>
      <c r="B183" s="4"/>
      <c r="E183" s="14"/>
      <c r="F183" s="14"/>
    </row>
    <row r="184" spans="1:6" ht="12.75">
      <c r="A184" s="54" t="s">
        <v>90</v>
      </c>
      <c r="B184" s="13"/>
      <c r="E184" s="14"/>
      <c r="F184" s="14"/>
    </row>
    <row r="185" spans="1:6" ht="12.75">
      <c r="A185" s="54"/>
      <c r="B185" s="13"/>
      <c r="E185" s="14"/>
      <c r="F185" s="14"/>
    </row>
    <row r="186" spans="1:6" s="1" customFormat="1" ht="12.75">
      <c r="A186" s="4" t="s">
        <v>91</v>
      </c>
      <c r="B186" s="13"/>
      <c r="E186" s="59">
        <v>2391</v>
      </c>
      <c r="F186" s="59">
        <v>11453</v>
      </c>
    </row>
    <row r="187" spans="1:6" s="1" customFormat="1" ht="12.75">
      <c r="A187" s="4" t="s">
        <v>92</v>
      </c>
      <c r="B187" s="13"/>
      <c r="E187" s="14">
        <f>SUM(E186)</f>
        <v>2391</v>
      </c>
      <c r="F187" s="14">
        <f>SUM(F186)</f>
        <v>11453</v>
      </c>
    </row>
    <row r="188" spans="1:6" s="1" customFormat="1" ht="12.75">
      <c r="A188" s="4"/>
      <c r="B188" s="13"/>
      <c r="E188" s="17"/>
      <c r="F188" s="17"/>
    </row>
    <row r="189" spans="1:6" ht="12.75">
      <c r="A189" s="54" t="s">
        <v>93</v>
      </c>
      <c r="B189" s="60"/>
      <c r="E189" s="14">
        <f>E175+E182+E187</f>
        <v>-873</v>
      </c>
      <c r="F189" s="14">
        <f>F175+F182+F187</f>
        <v>1311</v>
      </c>
    </row>
    <row r="190" spans="1:6" ht="12.75">
      <c r="A190" s="4"/>
      <c r="B190" s="13"/>
      <c r="E190" s="14"/>
      <c r="F190" s="14"/>
    </row>
    <row r="191" spans="1:6" ht="12.75">
      <c r="A191" s="9" t="s">
        <v>94</v>
      </c>
      <c r="B191" s="9"/>
      <c r="E191" s="14">
        <v>381</v>
      </c>
      <c r="F191" s="17">
        <v>-1304</v>
      </c>
    </row>
    <row r="192" spans="1:6" ht="12.75">
      <c r="A192" s="9"/>
      <c r="B192" s="9"/>
      <c r="E192" s="61"/>
      <c r="F192" s="14"/>
    </row>
    <row r="193" spans="1:6" ht="12.75">
      <c r="A193" s="9" t="s">
        <v>95</v>
      </c>
      <c r="B193" s="9"/>
      <c r="E193" s="62">
        <f>E189+E191</f>
        <v>-492</v>
      </c>
      <c r="F193" s="62">
        <v>7</v>
      </c>
    </row>
    <row r="194" spans="1:6" ht="12.75">
      <c r="A194" s="9"/>
      <c r="B194" s="9"/>
      <c r="E194" s="14"/>
      <c r="F194" s="14"/>
    </row>
    <row r="195" spans="1:6" ht="12.75">
      <c r="A195" s="63"/>
      <c r="B195" s="9"/>
      <c r="E195" s="14"/>
      <c r="F195" s="14"/>
    </row>
    <row r="196" spans="1:6" ht="12.75">
      <c r="A196" s="31" t="s">
        <v>96</v>
      </c>
      <c r="C196" s="4"/>
      <c r="D196" s="13"/>
      <c r="E196" s="13"/>
      <c r="F196" s="13"/>
    </row>
    <row r="197" spans="1:6" ht="12.75">
      <c r="A197" s="25" t="s">
        <v>97</v>
      </c>
      <c r="C197" s="4"/>
      <c r="D197" s="13"/>
      <c r="E197" s="13"/>
      <c r="F197" s="13"/>
    </row>
    <row r="198" spans="1:6" ht="12.75">
      <c r="A198" s="1" t="s">
        <v>98</v>
      </c>
      <c r="B198" s="13"/>
      <c r="C198" s="4"/>
      <c r="D198" s="13"/>
      <c r="E198" s="13">
        <f>E95</f>
        <v>1806</v>
      </c>
      <c r="F198" s="13">
        <v>2051</v>
      </c>
    </row>
    <row r="199" spans="1:6" ht="12.75">
      <c r="A199" s="1" t="s">
        <v>99</v>
      </c>
      <c r="B199" s="13"/>
      <c r="C199" s="4"/>
      <c r="D199" s="13"/>
      <c r="E199" s="13">
        <f>-2298</f>
        <v>-2298</v>
      </c>
      <c r="F199" s="13">
        <v>-2044</v>
      </c>
    </row>
    <row r="200" spans="1:6" ht="12.75">
      <c r="A200" s="1" t="s">
        <v>100</v>
      </c>
      <c r="B200" s="13"/>
      <c r="C200" s="4"/>
      <c r="D200" s="13"/>
      <c r="E200" s="19">
        <f>SUM(E198:E199)</f>
        <v>-492</v>
      </c>
      <c r="F200" s="19">
        <f>SUM(F198:F199)</f>
        <v>7</v>
      </c>
    </row>
    <row r="201" spans="2:6" ht="12.75">
      <c r="B201" s="13"/>
      <c r="C201" s="4"/>
      <c r="D201" s="13"/>
      <c r="E201" s="13"/>
      <c r="F201" s="13"/>
    </row>
    <row r="202" spans="1:6" ht="41.25" customHeight="1">
      <c r="A202" s="81" t="s">
        <v>32</v>
      </c>
      <c r="B202" s="81"/>
      <c r="C202" s="81"/>
      <c r="D202" s="81"/>
      <c r="E202" s="81"/>
      <c r="F202" s="81"/>
    </row>
    <row r="203" spans="1:6" ht="12.75">
      <c r="A203" s="64"/>
      <c r="B203" s="64"/>
      <c r="C203" s="64"/>
      <c r="D203" s="64"/>
      <c r="E203" s="65">
        <f>+E193-E200</f>
        <v>0</v>
      </c>
      <c r="F203" s="66"/>
    </row>
    <row r="204" spans="1:8" ht="31.5">
      <c r="A204" s="3" t="s">
        <v>0</v>
      </c>
      <c r="F204" s="4"/>
      <c r="G204" s="5"/>
      <c r="H204" s="4"/>
    </row>
    <row r="205" spans="1:6" ht="12.75">
      <c r="A205" s="6" t="s">
        <v>1</v>
      </c>
      <c r="F205" s="2"/>
    </row>
    <row r="206" ht="12.75">
      <c r="A206" s="6" t="s">
        <v>2</v>
      </c>
    </row>
    <row r="207" ht="12.75">
      <c r="F207" s="67"/>
    </row>
    <row r="211" spans="1:6" ht="12.75">
      <c r="A211" s="79" t="s">
        <v>33</v>
      </c>
      <c r="B211" s="79"/>
      <c r="C211" s="79"/>
      <c r="D211" s="79"/>
      <c r="E211" s="79"/>
      <c r="F211" s="79"/>
    </row>
    <row r="212" spans="1:6" ht="12.75">
      <c r="A212" s="79" t="s">
        <v>34</v>
      </c>
      <c r="B212" s="79"/>
      <c r="C212" s="79"/>
      <c r="D212" s="79"/>
      <c r="E212" s="79"/>
      <c r="F212" s="79"/>
    </row>
    <row r="213" spans="1:6" ht="12.75">
      <c r="A213" s="79" t="s">
        <v>5</v>
      </c>
      <c r="B213" s="79"/>
      <c r="C213" s="79"/>
      <c r="D213" s="79"/>
      <c r="E213" s="79"/>
      <c r="F213" s="79"/>
    </row>
    <row r="214" spans="1:6" ht="15">
      <c r="A214" s="50"/>
      <c r="B214" s="13"/>
      <c r="C214" s="13"/>
      <c r="D214" s="13"/>
      <c r="E214" s="13"/>
      <c r="F214" s="13"/>
    </row>
    <row r="215" spans="1:6" ht="12.75">
      <c r="A215" s="68"/>
      <c r="B215" s="69"/>
      <c r="C215" s="69"/>
      <c r="D215" s="69"/>
      <c r="E215" s="69"/>
      <c r="F215" s="69"/>
    </row>
    <row r="216" spans="1:7" s="71" customFormat="1" ht="12.75">
      <c r="A216" s="70"/>
      <c r="C216" s="80" t="s">
        <v>101</v>
      </c>
      <c r="D216" s="80"/>
      <c r="E216" s="72"/>
      <c r="F216" s="73" t="s">
        <v>102</v>
      </c>
      <c r="G216" s="74"/>
    </row>
    <row r="217" spans="1:7" s="71" customFormat="1" ht="27.75" customHeight="1">
      <c r="A217" s="75"/>
      <c r="B217" s="76" t="s">
        <v>103</v>
      </c>
      <c r="C217" s="76" t="s">
        <v>52</v>
      </c>
      <c r="D217" s="76" t="s">
        <v>104</v>
      </c>
      <c r="E217" s="76" t="s">
        <v>54</v>
      </c>
      <c r="F217" s="76"/>
      <c r="G217" s="74"/>
    </row>
    <row r="218" spans="1:6" ht="12.75">
      <c r="A218" s="22"/>
      <c r="B218" s="7" t="s">
        <v>17</v>
      </c>
      <c r="C218" s="7" t="s">
        <v>17</v>
      </c>
      <c r="D218" s="7" t="s">
        <v>17</v>
      </c>
      <c r="E218" s="7" t="s">
        <v>17</v>
      </c>
      <c r="F218" s="7" t="s">
        <v>17</v>
      </c>
    </row>
    <row r="219" spans="2:6" ht="12.75">
      <c r="B219" s="13"/>
      <c r="C219" s="13"/>
      <c r="D219" s="13"/>
      <c r="E219" s="13"/>
      <c r="F219" s="13"/>
    </row>
    <row r="220" spans="1:6" ht="12.75">
      <c r="A220" s="9" t="s">
        <v>105</v>
      </c>
      <c r="B220" s="14">
        <v>40000</v>
      </c>
      <c r="C220" s="14">
        <v>5740</v>
      </c>
      <c r="D220" s="14">
        <v>4849</v>
      </c>
      <c r="E220" s="14">
        <v>-30475</v>
      </c>
      <c r="F220" s="14">
        <f>SUM(B220:E220)</f>
        <v>20114</v>
      </c>
    </row>
    <row r="221" spans="2:6" ht="12.75">
      <c r="B221" s="14"/>
      <c r="C221" s="14"/>
      <c r="D221" s="14"/>
      <c r="E221" s="14"/>
      <c r="F221" s="14"/>
    </row>
    <row r="222" spans="1:6" ht="12.75">
      <c r="A222" s="1" t="s">
        <v>106</v>
      </c>
      <c r="B222" s="14">
        <v>0</v>
      </c>
      <c r="C222" s="14">
        <v>0</v>
      </c>
      <c r="D222" s="14">
        <v>0</v>
      </c>
      <c r="E222" s="14">
        <f>E40</f>
        <v>516</v>
      </c>
      <c r="F222" s="14">
        <f>SUM(B222:E222)</f>
        <v>516</v>
      </c>
    </row>
    <row r="223" spans="2:6" ht="12.75">
      <c r="B223" s="69"/>
      <c r="C223" s="69"/>
      <c r="D223" s="69"/>
      <c r="E223" s="69"/>
      <c r="F223" s="69"/>
    </row>
    <row r="224" spans="1:6" ht="12.75">
      <c r="A224" s="9" t="s">
        <v>107</v>
      </c>
      <c r="B224" s="77">
        <f>SUM(B220:B223)</f>
        <v>40000</v>
      </c>
      <c r="C224" s="77">
        <f>SUM(C220:C223)</f>
        <v>5740</v>
      </c>
      <c r="D224" s="77">
        <f>SUM(D220:D222)</f>
        <v>4849</v>
      </c>
      <c r="E224" s="77">
        <f>SUM(E220:E223)</f>
        <v>-29959</v>
      </c>
      <c r="F224" s="77">
        <f>SUM(F220:F223)</f>
        <v>20630</v>
      </c>
    </row>
    <row r="225" spans="2:6" ht="12.75">
      <c r="B225" s="13"/>
      <c r="C225" s="13"/>
      <c r="D225" s="13"/>
      <c r="E225" s="13"/>
      <c r="F225" s="13"/>
    </row>
    <row r="226" spans="2:6" ht="12.75">
      <c r="B226" s="13"/>
      <c r="C226" s="13"/>
      <c r="D226" s="13"/>
      <c r="E226" s="13"/>
      <c r="F226" s="64"/>
    </row>
    <row r="227" spans="1:6" ht="12.75">
      <c r="A227" s="9"/>
      <c r="B227" s="69"/>
      <c r="C227" s="69"/>
      <c r="D227" s="69"/>
      <c r="E227" s="69"/>
      <c r="F227" s="69"/>
    </row>
    <row r="228" spans="1:7" s="71" customFormat="1" ht="12.75">
      <c r="A228" s="70"/>
      <c r="C228" s="80" t="s">
        <v>108</v>
      </c>
      <c r="D228" s="80"/>
      <c r="E228" s="72"/>
      <c r="F228" s="73" t="s">
        <v>102</v>
      </c>
      <c r="G228" s="74"/>
    </row>
    <row r="229" spans="1:7" s="71" customFormat="1" ht="27.75" customHeight="1">
      <c r="A229" s="75"/>
      <c r="B229" s="76" t="s">
        <v>103</v>
      </c>
      <c r="C229" s="76" t="s">
        <v>52</v>
      </c>
      <c r="D229" s="76" t="s">
        <v>104</v>
      </c>
      <c r="E229" s="76" t="s">
        <v>54</v>
      </c>
      <c r="F229" s="76"/>
      <c r="G229" s="74"/>
    </row>
    <row r="230" spans="1:6" ht="12.75">
      <c r="A230" s="78"/>
      <c r="B230" s="10" t="s">
        <v>17</v>
      </c>
      <c r="C230" s="10" t="s">
        <v>17</v>
      </c>
      <c r="D230" s="10" t="s">
        <v>17</v>
      </c>
      <c r="E230" s="10" t="s">
        <v>17</v>
      </c>
      <c r="F230" s="10" t="s">
        <v>17</v>
      </c>
    </row>
    <row r="231" spans="1:6" ht="12.75">
      <c r="A231" s="31"/>
      <c r="B231" s="13"/>
      <c r="C231" s="13"/>
      <c r="D231" s="13"/>
      <c r="E231" s="13"/>
      <c r="F231" s="13"/>
    </row>
    <row r="232" spans="1:6" ht="12.75">
      <c r="A232" s="9" t="s">
        <v>109</v>
      </c>
      <c r="B232" s="14">
        <v>40000</v>
      </c>
      <c r="C232" s="14">
        <v>5740</v>
      </c>
      <c r="D232" s="14">
        <v>4237</v>
      </c>
      <c r="E232" s="14">
        <f>E242-E240</f>
        <v>-17272</v>
      </c>
      <c r="F232" s="14">
        <f>SUM(B232:E232)</f>
        <v>32705</v>
      </c>
    </row>
    <row r="233" spans="1:6" ht="12.75">
      <c r="A233" s="1" t="s">
        <v>110</v>
      </c>
      <c r="B233" s="14"/>
      <c r="C233" s="14"/>
      <c r="D233" s="14"/>
      <c r="E233" s="14"/>
      <c r="F233" s="14"/>
    </row>
    <row r="234" spans="1:6" ht="12.75">
      <c r="A234" s="1" t="s">
        <v>111</v>
      </c>
      <c r="B234" s="14">
        <v>0</v>
      </c>
      <c r="C234" s="14">
        <v>0</v>
      </c>
      <c r="D234" s="14">
        <f>D242-D232</f>
        <v>542</v>
      </c>
      <c r="E234" s="14">
        <v>0</v>
      </c>
      <c r="F234" s="14">
        <f>SUM(B234:E234)</f>
        <v>542</v>
      </c>
    </row>
    <row r="235" spans="2:6" ht="12.75">
      <c r="B235" s="13"/>
      <c r="C235" s="13"/>
      <c r="D235" s="13"/>
      <c r="E235" s="13"/>
      <c r="F235" s="13"/>
    </row>
    <row r="236" spans="1:6" ht="12.75" customHeight="1" hidden="1">
      <c r="A236" s="1" t="s">
        <v>112</v>
      </c>
      <c r="B236" s="13"/>
      <c r="C236" s="13"/>
      <c r="D236" s="13"/>
      <c r="E236" s="13"/>
      <c r="F236" s="13">
        <f>SUM(B236:E236)</f>
        <v>0</v>
      </c>
    </row>
    <row r="237" spans="2:6" ht="12.75" customHeight="1" hidden="1">
      <c r="B237" s="13"/>
      <c r="C237" s="13"/>
      <c r="D237" s="13"/>
      <c r="E237" s="13"/>
      <c r="F237" s="13"/>
    </row>
    <row r="238" spans="1:6" ht="12.75" customHeight="1" hidden="1">
      <c r="A238" s="1" t="s">
        <v>113</v>
      </c>
      <c r="B238" s="13">
        <v>0</v>
      </c>
      <c r="C238" s="13">
        <v>0</v>
      </c>
      <c r="D238" s="13"/>
      <c r="E238" s="13">
        <v>0</v>
      </c>
      <c r="F238" s="13">
        <f>SUM(B238:E238)</f>
        <v>0</v>
      </c>
    </row>
    <row r="239" spans="2:6" ht="12.75" customHeight="1" hidden="1">
      <c r="B239" s="13"/>
      <c r="C239" s="13"/>
      <c r="D239" s="13"/>
      <c r="E239" s="13"/>
      <c r="F239" s="13"/>
    </row>
    <row r="240" spans="1:6" ht="12.75">
      <c r="A240" s="1" t="s">
        <v>114</v>
      </c>
      <c r="B240" s="13">
        <v>0</v>
      </c>
      <c r="C240" s="13">
        <v>0</v>
      </c>
      <c r="D240" s="13">
        <v>0</v>
      </c>
      <c r="E240" s="13">
        <v>-10871</v>
      </c>
      <c r="F240" s="13">
        <f>SUM(B240:E240)</f>
        <v>-10871</v>
      </c>
    </row>
    <row r="241" spans="2:6" ht="12.75">
      <c r="B241" s="13"/>
      <c r="C241" s="13"/>
      <c r="D241" s="13"/>
      <c r="E241" s="13"/>
      <c r="F241" s="13"/>
    </row>
    <row r="242" spans="1:6" ht="12.75">
      <c r="A242" s="9" t="s">
        <v>115</v>
      </c>
      <c r="B242" s="77">
        <f>SUM(B232:B241)</f>
        <v>40000</v>
      </c>
      <c r="C242" s="77">
        <f>SUM(C232:C241)</f>
        <v>5740</v>
      </c>
      <c r="D242" s="77">
        <v>4779</v>
      </c>
      <c r="E242" s="77">
        <v>-28143</v>
      </c>
      <c r="F242" s="77">
        <f>SUM(F232:F240)</f>
        <v>22376</v>
      </c>
    </row>
    <row r="243" spans="2:6" ht="12.75">
      <c r="B243" s="13"/>
      <c r="C243" s="13"/>
      <c r="D243" s="13"/>
      <c r="E243" s="13"/>
      <c r="F243" s="13"/>
    </row>
    <row r="244" spans="2:6" ht="12.75">
      <c r="B244" s="13"/>
      <c r="C244" s="13"/>
      <c r="D244" s="13"/>
      <c r="E244" s="13"/>
      <c r="F244" s="13"/>
    </row>
    <row r="245" spans="1:6" ht="39" customHeight="1">
      <c r="A245" s="81" t="s">
        <v>32</v>
      </c>
      <c r="B245" s="81"/>
      <c r="C245" s="81"/>
      <c r="D245" s="81"/>
      <c r="E245" s="81"/>
      <c r="F245" s="81"/>
    </row>
    <row r="246" spans="2:6" ht="12.75">
      <c r="B246" s="13"/>
      <c r="C246" s="13"/>
      <c r="D246" s="13"/>
      <c r="E246" s="13"/>
      <c r="F246" s="13"/>
    </row>
    <row r="247" spans="2:6" ht="12.75">
      <c r="B247" s="13"/>
      <c r="C247" s="13"/>
      <c r="D247" s="13"/>
      <c r="E247" s="13"/>
      <c r="F247" s="13"/>
    </row>
  </sheetData>
  <mergeCells count="20">
    <mergeCell ref="A7:F7"/>
    <mergeCell ref="A8:F8"/>
    <mergeCell ref="A9:F9"/>
    <mergeCell ref="A46:F46"/>
    <mergeCell ref="A50:F50"/>
    <mergeCell ref="A53:F53"/>
    <mergeCell ref="A74:F74"/>
    <mergeCell ref="A75:F75"/>
    <mergeCell ref="A76:F76"/>
    <mergeCell ref="A127:F127"/>
    <mergeCell ref="A142:F142"/>
    <mergeCell ref="A143:F143"/>
    <mergeCell ref="A144:F144"/>
    <mergeCell ref="A202:F202"/>
    <mergeCell ref="A211:F211"/>
    <mergeCell ref="A212:F212"/>
    <mergeCell ref="A213:F213"/>
    <mergeCell ref="C216:D216"/>
    <mergeCell ref="C228:D228"/>
    <mergeCell ref="A245:F245"/>
  </mergeCells>
  <printOptions/>
  <pageMargins left="0.7083333333333334" right="0.7083333333333334" top="0.7486111111111111" bottom="0.7479166666666667" header="0.31527777777777777" footer="0.5118055555555556"/>
  <pageSetup horizontalDpi="300" verticalDpi="300" orientation="portrait" paperSize="9" scale="71"/>
  <headerFooter alignWithMargins="0">
    <oddHeader xml:space="preserve">&amp;L </oddHeader>
  </headerFooter>
  <rowBreaks count="3" manualBreakCount="3">
    <brk id="66" max="255" man="1"/>
    <brk id="135" max="255" man="1"/>
    <brk id="20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dcterms:modified xsi:type="dcterms:W3CDTF">2013-08-16T02:56:35Z</dcterms:modified>
  <cp:category/>
  <cp:version/>
  <cp:contentType/>
  <cp:contentStatus/>
</cp:coreProperties>
</file>